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30" activeTab="0"/>
  </bookViews>
  <sheets>
    <sheet name="Seznam" sheetId="1" r:id="rId1"/>
    <sheet name="Ch-1-64" sheetId="2" state="hidden" r:id="rId2"/>
    <sheet name="SŽI - 1. st." sheetId="3" r:id="rId3"/>
    <sheet name="SŽI - 2. st." sheetId="4" r:id="rId4"/>
    <sheet name="SŽI - 3. st." sheetId="5" r:id="rId5"/>
    <sheet name="SŽI - debl" sheetId="6" r:id="rId6"/>
    <sheet name="SŽI - útěcha" sheetId="7" r:id="rId7"/>
    <sheet name="D-1-32" sheetId="8" state="hidden" r:id="rId8"/>
    <sheet name="SŽY - 1. st." sheetId="9" r:id="rId9"/>
    <sheet name="D-1-128" sheetId="10" state="hidden" r:id="rId10"/>
    <sheet name="SŽY - 2. st." sheetId="11" r:id="rId11"/>
    <sheet name="SŽY - 3. st." sheetId="12" r:id="rId12"/>
    <sheet name="SŽY - debl" sheetId="13" r:id="rId13"/>
    <sheet name="SŽY - útěcha" sheetId="14" r:id="rId14"/>
  </sheets>
  <definedNames>
    <definedName name="_1Excel_BuiltIn_Print_Area_2_1_1_1">#REF!</definedName>
    <definedName name="_2Excel_BuiltIn_Print_Area_3_1_1_1">#REF!</definedName>
    <definedName name="_3Excel_BuiltIn_Print_Area_4_1_1_1">#REF!</definedName>
    <definedName name="_xlnm._FilterDatabase" localSheetId="0" hidden="1">'Seznam'!$A$4:$H$242</definedName>
    <definedName name="Excel_BuiltIn_Print_Area_1">'Seznam'!$A$1:$J$54</definedName>
    <definedName name="Excel_BuiltIn_Print_Area_1_1">'Seznam'!$A$1:$J$88</definedName>
    <definedName name="Excel_BuiltIn_Print_Area_1_1_1">'Seznam'!$A$1:$J$88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4_1">#REF!</definedName>
    <definedName name="Excel_BuiltIn_Print_Area_4_1_1">#REF!</definedName>
    <definedName name="Excel_BuiltIn_Print_Area_5_1">#REF!</definedName>
    <definedName name="_xlnm.Print_Area" localSheetId="9">'D-1-128'!$B$1:$G$268</definedName>
    <definedName name="_xlnm.Print_Area" localSheetId="7">'D-1-32'!$A$1:$AD$94</definedName>
    <definedName name="_xlnm.Print_Area" localSheetId="1">'Ch-1-64'!$A$1:$AD$188</definedName>
    <definedName name="_xlnm.Print_Area" localSheetId="0">'Seznam'!$A$1:$J$197</definedName>
    <definedName name="_xlnm.Print_Area" localSheetId="2">'SŽI - 1. st.'!$A$1:$E$268</definedName>
    <definedName name="_xlnm.Print_Area" localSheetId="3">'SŽI - 2. st.'!$A$1:$AD$94</definedName>
    <definedName name="_xlnm.Print_Area" localSheetId="4">'SŽI - 3. st.'!$A$1:$F$35</definedName>
    <definedName name="_xlnm.Print_Area" localSheetId="5">'SŽI - debl'!$A$1:$F$303</definedName>
    <definedName name="_xlnm.Print_Area" localSheetId="6">'SŽI - útěcha'!$A$1:$F$302</definedName>
    <definedName name="_xlnm.Print_Area" localSheetId="8">'SŽY - 1. st.'!$A$1:$E$134</definedName>
    <definedName name="_xlnm.Print_Area" localSheetId="10">'SŽY - 2. st.'!$A$1:$AD$47</definedName>
    <definedName name="_xlnm.Print_Area" localSheetId="11">'SŽY - 3. st.'!$A$1:$E$19</definedName>
    <definedName name="_xlnm.Print_Area" localSheetId="12">'SŽY - debl'!$A$1:$F$67</definedName>
    <definedName name="_xlnm.Print_Area" localSheetId="13">'SŽY - útěcha'!$A$1:$F$134</definedName>
  </definedNames>
  <calcPr fullCalcOnLoad="1"/>
</workbook>
</file>

<file path=xl/sharedStrings.xml><?xml version="1.0" encoding="utf-8"?>
<sst xmlns="http://schemas.openxmlformats.org/spreadsheetml/2006/main" count="5008" uniqueCount="1438">
  <si>
    <t>Akce:</t>
  </si>
  <si>
    <t>Místo konání:</t>
  </si>
  <si>
    <t>Datum konání:</t>
  </si>
  <si>
    <t>přijmení</t>
  </si>
  <si>
    <t>jméno</t>
  </si>
  <si>
    <t>oddíl-klub</t>
  </si>
  <si>
    <t>kraj</t>
  </si>
  <si>
    <t>žebř.</t>
  </si>
  <si>
    <t>prezence</t>
  </si>
  <si>
    <t>body</t>
  </si>
  <si>
    <t>pořadí</t>
  </si>
  <si>
    <t>:</t>
  </si>
  <si>
    <t xml:space="preserve"> -</t>
  </si>
  <si>
    <t>-</t>
  </si>
  <si>
    <t>Kateřina</t>
  </si>
  <si>
    <t>SKST Baník Havířov</t>
  </si>
  <si>
    <t>SKST Liberec</t>
  </si>
  <si>
    <t>KST Zlín</t>
  </si>
  <si>
    <t>SK Přerov</t>
  </si>
  <si>
    <t>TTC Litoměřice</t>
  </si>
  <si>
    <t>SK Dobré</t>
  </si>
  <si>
    <t>SKST Vlašim</t>
  </si>
  <si>
    <t>PĚNKAVOVÁ</t>
  </si>
  <si>
    <t>Veronika</t>
  </si>
  <si>
    <t>Michaela</t>
  </si>
  <si>
    <t>Karolína</t>
  </si>
  <si>
    <t>Tereza</t>
  </si>
  <si>
    <t>Anežka</t>
  </si>
  <si>
    <t>SK DDM Kotlářka Praha</t>
  </si>
  <si>
    <t>David</t>
  </si>
  <si>
    <t>Lukáš</t>
  </si>
  <si>
    <t>zkr.</t>
  </si>
  <si>
    <t>Petr</t>
  </si>
  <si>
    <t>Tomáš</t>
  </si>
  <si>
    <t>Čtyřha chlapci</t>
  </si>
  <si>
    <t>Čtyřhra dívky</t>
  </si>
  <si>
    <t>Finále</t>
  </si>
  <si>
    <t>Kolo</t>
  </si>
  <si>
    <t>Datum</t>
  </si>
  <si>
    <t>Čas</t>
  </si>
  <si>
    <t>Stůl</t>
  </si>
  <si>
    <t>Útěcha chlapci</t>
  </si>
  <si>
    <t>Útěcha dívky</t>
  </si>
  <si>
    <t>Počet setů:</t>
  </si>
  <si>
    <t>1</t>
  </si>
  <si>
    <t>List 1/2</t>
  </si>
  <si>
    <t>List 2/2</t>
  </si>
  <si>
    <t>List 1/1</t>
  </si>
  <si>
    <t>nar.</t>
  </si>
  <si>
    <t>Patrik</t>
  </si>
  <si>
    <t>TJ Ostrava KST</t>
  </si>
  <si>
    <t>MARTINKO</t>
  </si>
  <si>
    <t>Jiří</t>
  </si>
  <si>
    <t>Vojtěch</t>
  </si>
  <si>
    <t>Jakub</t>
  </si>
  <si>
    <t>Ondřej</t>
  </si>
  <si>
    <t>Jan</t>
  </si>
  <si>
    <t>Michal</t>
  </si>
  <si>
    <t>Miroslav</t>
  </si>
  <si>
    <t>Sokol Hradec Králové 2</t>
  </si>
  <si>
    <t>Filip</t>
  </si>
  <si>
    <t>TJ Slavoj Praha</t>
  </si>
  <si>
    <t>MARAT</t>
  </si>
  <si>
    <t>Sportovní Jižní Město o.p.s.</t>
  </si>
  <si>
    <t>Daniel</t>
  </si>
  <si>
    <t>Matěj</t>
  </si>
  <si>
    <t>PAŠEK</t>
  </si>
  <si>
    <t>František</t>
  </si>
  <si>
    <t>Martin</t>
  </si>
  <si>
    <t>GABRIEL</t>
  </si>
  <si>
    <t>Václav</t>
  </si>
  <si>
    <t>Barbora</t>
  </si>
  <si>
    <t>SKST Hodonín</t>
  </si>
  <si>
    <t>Klára</t>
  </si>
  <si>
    <t>Anna</t>
  </si>
  <si>
    <t>Sokol Děhylov</t>
  </si>
  <si>
    <t>TJ Sokol Chrudim</t>
  </si>
  <si>
    <t>Den</t>
  </si>
  <si>
    <t>Časový plán</t>
  </si>
  <si>
    <t>Vítěz</t>
  </si>
  <si>
    <t>WO</t>
  </si>
  <si>
    <t>N</t>
  </si>
  <si>
    <t>Praha</t>
  </si>
  <si>
    <t>Skóre</t>
  </si>
  <si>
    <t>Sety</t>
  </si>
  <si>
    <t>Hráč č. 1</t>
  </si>
  <si>
    <t>Hráč č. 2</t>
  </si>
  <si>
    <t>Č.z.</t>
  </si>
  <si>
    <t>List 1/5</t>
  </si>
  <si>
    <t>List 2/5</t>
  </si>
  <si>
    <t>List 4/5</t>
  </si>
  <si>
    <t>List 3/5</t>
  </si>
  <si>
    <t>List 5/5</t>
  </si>
  <si>
    <t>List 1/4</t>
  </si>
  <si>
    <t>List 3/4</t>
  </si>
  <si>
    <t>List 4/4</t>
  </si>
  <si>
    <t>List 2/4</t>
  </si>
  <si>
    <t>Přijmení, jméno, oddíl</t>
  </si>
  <si>
    <t>Body</t>
  </si>
  <si>
    <t>sety</t>
  </si>
  <si>
    <t>pořadí zápasů</t>
  </si>
  <si>
    <t>čas</t>
  </si>
  <si>
    <t>stůl</t>
  </si>
  <si>
    <t>den</t>
  </si>
  <si>
    <t>Pořadí</t>
  </si>
  <si>
    <t>PREZENČNÍ LISTINA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</si>
  <si>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</si>
  <si>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</si>
  <si>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</si>
  <si>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</si>
  <si>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</si>
  <si>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</si>
  <si>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</si>
  <si>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</si>
  <si>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SKUPINA I</t>
  </si>
  <si>
    <t>SKUPINA J</t>
  </si>
  <si>
    <t>SKUPINA K</t>
  </si>
  <si>
    <t>SKUPINA L</t>
  </si>
  <si>
    <t>SKUPINA M</t>
  </si>
  <si>
    <t>SKUPINA N</t>
  </si>
  <si>
    <t>SKUPINA O</t>
  </si>
  <si>
    <t>SKUPINA P</t>
  </si>
  <si>
    <t>A-1</t>
  </si>
  <si>
    <t>A-2</t>
  </si>
  <si>
    <t>A-3</t>
  </si>
  <si>
    <t>B-1</t>
  </si>
  <si>
    <t>B-2</t>
  </si>
  <si>
    <t>B-3</t>
  </si>
  <si>
    <t>C-1</t>
  </si>
  <si>
    <t>C-2</t>
  </si>
  <si>
    <t>C-3</t>
  </si>
  <si>
    <t>D-1</t>
  </si>
  <si>
    <t>D-2</t>
  </si>
  <si>
    <t>D-3</t>
  </si>
  <si>
    <t>E-1</t>
  </si>
  <si>
    <t>E-2</t>
  </si>
  <si>
    <t>E-3</t>
  </si>
  <si>
    <t>F-1</t>
  </si>
  <si>
    <t>F-2</t>
  </si>
  <si>
    <t>F-3</t>
  </si>
  <si>
    <t>G-1</t>
  </si>
  <si>
    <t>G-2</t>
  </si>
  <si>
    <t>G-3</t>
  </si>
  <si>
    <t>H-1</t>
  </si>
  <si>
    <t>H-2</t>
  </si>
  <si>
    <t>H-3</t>
  </si>
  <si>
    <t>I-1</t>
  </si>
  <si>
    <t>I-2</t>
  </si>
  <si>
    <t>I-3</t>
  </si>
  <si>
    <t>J-1</t>
  </si>
  <si>
    <t>J-2</t>
  </si>
  <si>
    <t>J-3</t>
  </si>
  <si>
    <t>K-1</t>
  </si>
  <si>
    <t>K-2</t>
  </si>
  <si>
    <t>K-3</t>
  </si>
  <si>
    <t>L-1</t>
  </si>
  <si>
    <t>L-2</t>
  </si>
  <si>
    <t>L-3</t>
  </si>
  <si>
    <t>M-1</t>
  </si>
  <si>
    <t>M-2</t>
  </si>
  <si>
    <t>M-3</t>
  </si>
  <si>
    <t>N-1</t>
  </si>
  <si>
    <t>N-2</t>
  </si>
  <si>
    <t>N-3</t>
  </si>
  <si>
    <t>O-1</t>
  </si>
  <si>
    <t>O-2</t>
  </si>
  <si>
    <t>O-3</t>
  </si>
  <si>
    <t>P-1</t>
  </si>
  <si>
    <t>P-2</t>
  </si>
  <si>
    <t>P-3</t>
  </si>
  <si>
    <t>Rozhodčí</t>
  </si>
  <si>
    <t>STEN MARKETING OPEN 2014</t>
  </si>
  <si>
    <t>ONDERKA</t>
  </si>
  <si>
    <t>KST Slezan Opava</t>
  </si>
  <si>
    <t>VYBÍRAL</t>
  </si>
  <si>
    <t>TJ Lanškroun</t>
  </si>
  <si>
    <t>SKÁLA</t>
  </si>
  <si>
    <t>Radek</t>
  </si>
  <si>
    <t>TTC MS Brno</t>
  </si>
  <si>
    <t>MOKREJŠ</t>
  </si>
  <si>
    <t>SKOPAL</t>
  </si>
  <si>
    <t>Dalibor</t>
  </si>
  <si>
    <t>Šimon</t>
  </si>
  <si>
    <t>Radim</t>
  </si>
  <si>
    <t>JADRNÝ</t>
  </si>
  <si>
    <t>DOLEŽEL</t>
  </si>
  <si>
    <t>KOUDELÍK</t>
  </si>
  <si>
    <t>STACH</t>
  </si>
  <si>
    <t>TTC Bělá pod Bězdězem</t>
  </si>
  <si>
    <t>KONČAL</t>
  </si>
  <si>
    <t>Adam</t>
  </si>
  <si>
    <t>KST Klatovy</t>
  </si>
  <si>
    <t>PEŠEK</t>
  </si>
  <si>
    <t>TJ Jiskra Třeboň</t>
  </si>
  <si>
    <t>BRANNÝ</t>
  </si>
  <si>
    <t>JANEČKA</t>
  </si>
  <si>
    <t>MORÁVEK</t>
  </si>
  <si>
    <t>TJ Jiskra Strážnice</t>
  </si>
  <si>
    <t>JANOVSKÝ</t>
  </si>
  <si>
    <t>Dan</t>
  </si>
  <si>
    <t>MACURÁK</t>
  </si>
  <si>
    <t>SVOJANOVSKÝ</t>
  </si>
  <si>
    <t>TTC Ústí nad Orlicí</t>
  </si>
  <si>
    <t>TJ SB Světlá nad Sázavou</t>
  </si>
  <si>
    <t>TESOLIN</t>
  </si>
  <si>
    <t>Riccardo</t>
  </si>
  <si>
    <t>TTC Mohelnice</t>
  </si>
  <si>
    <t>ŠIKL</t>
  </si>
  <si>
    <t>Richard</t>
  </si>
  <si>
    <t>KRAMEŠ</t>
  </si>
  <si>
    <t>TJ Lokomotiva Vršovice</t>
  </si>
  <si>
    <t>BOHDANECKÝ</t>
  </si>
  <si>
    <t>KAUCKÝ</t>
  </si>
  <si>
    <t>KRUŠBERSKÝ</t>
  </si>
  <si>
    <t>PACHNER</t>
  </si>
  <si>
    <t>TJ Union Plzeň</t>
  </si>
  <si>
    <t>KNOBLOCH</t>
  </si>
  <si>
    <t>OSTÁREK</t>
  </si>
  <si>
    <t>SK Frýdlant nad Ostravicí</t>
  </si>
  <si>
    <t>Kryštof</t>
  </si>
  <si>
    <t>Matouš</t>
  </si>
  <si>
    <t>TJ Sokol Plzeň V.</t>
  </si>
  <si>
    <t>MITKA</t>
  </si>
  <si>
    <t>TTC Brandýs nad Labem</t>
  </si>
  <si>
    <t>ČENOVSKÝ</t>
  </si>
  <si>
    <t>TJ Sokol Jaroměř-Josefov</t>
  </si>
  <si>
    <t>PETR</t>
  </si>
  <si>
    <t>KST Blansko</t>
  </si>
  <si>
    <t>ŠTARMAN</t>
  </si>
  <si>
    <t>Robert</t>
  </si>
  <si>
    <t>KST ZŠ Vyšší Brod</t>
  </si>
  <si>
    <t>TJ Jiskra Aš</t>
  </si>
  <si>
    <t>KOPECKÝ</t>
  </si>
  <si>
    <t>VÍTEK</t>
  </si>
  <si>
    <t>ZUKAL</t>
  </si>
  <si>
    <t>Aleš</t>
  </si>
  <si>
    <t>ČERVINKA</t>
  </si>
  <si>
    <t>Slavie Kromeříž</t>
  </si>
  <si>
    <t>BUČEK</t>
  </si>
  <si>
    <t>Tadeáš</t>
  </si>
  <si>
    <t>Josef</t>
  </si>
  <si>
    <t>VRANÝ</t>
  </si>
  <si>
    <t>JEŽEK</t>
  </si>
  <si>
    <t>TJ Sokol Náklo</t>
  </si>
  <si>
    <t>HAVRÁNEK</t>
  </si>
  <si>
    <t>Matyáš</t>
  </si>
  <si>
    <t>ZICH</t>
  </si>
  <si>
    <t>ASK Tatra Kopřivnice</t>
  </si>
  <si>
    <t>SKOUPÝ</t>
  </si>
  <si>
    <t>DZIDA</t>
  </si>
  <si>
    <t>SK Pedagog České Budějovice</t>
  </si>
  <si>
    <t>WALDHAUSER</t>
  </si>
  <si>
    <t>OSMANČÍK</t>
  </si>
  <si>
    <t>Jaroslav</t>
  </si>
  <si>
    <t>KORP</t>
  </si>
  <si>
    <t>TJ Kamenický Šenov</t>
  </si>
  <si>
    <t>TJ Libín 1096 Prachatice</t>
  </si>
  <si>
    <t>TSM Kladno</t>
  </si>
  <si>
    <t>#</t>
  </si>
  <si>
    <t>ŠTRICOVÁ</t>
  </si>
  <si>
    <t>Niamh</t>
  </si>
  <si>
    <t>NOVÁKOVÁ</t>
  </si>
  <si>
    <t>Martina</t>
  </si>
  <si>
    <t>SKP Ústí nad Labem</t>
  </si>
  <si>
    <t>STRÁNSKÁ</t>
  </si>
  <si>
    <t>Viktorie Radim</t>
  </si>
  <si>
    <t>Kristýna</t>
  </si>
  <si>
    <t>MALÍKOVÁ</t>
  </si>
  <si>
    <t>KST Hluk</t>
  </si>
  <si>
    <t>HNOJSKÁ</t>
  </si>
  <si>
    <t>Andrea</t>
  </si>
  <si>
    <t>MATOUŠOVÁ</t>
  </si>
  <si>
    <t>Aneta</t>
  </si>
  <si>
    <t>TJ Hrádek</t>
  </si>
  <si>
    <t>JONÁŠOVÁ</t>
  </si>
  <si>
    <t>Johana</t>
  </si>
  <si>
    <t>ŠIMŮNKOVÁ</t>
  </si>
  <si>
    <t>WITOSZOVÁ</t>
  </si>
  <si>
    <t>GERHÁTOVÁ</t>
  </si>
  <si>
    <t>Eliška</t>
  </si>
  <si>
    <t>CIMRMANOVÁ</t>
  </si>
  <si>
    <t>RŮŽIČKOVÁ</t>
  </si>
  <si>
    <t>Daniela</t>
  </si>
  <si>
    <t>PROCHÁZKOVÁ</t>
  </si>
  <si>
    <t>Šárka</t>
  </si>
  <si>
    <t>PRÁZDNÁ</t>
  </si>
  <si>
    <t>Helena</t>
  </si>
  <si>
    <t>ŽIŽKOVSKÁ</t>
  </si>
  <si>
    <t>Rebeka</t>
  </si>
  <si>
    <t>TJ Dobřany</t>
  </si>
  <si>
    <t>JAROŠOVÁ</t>
  </si>
  <si>
    <t>Nikola</t>
  </si>
  <si>
    <t>PLACHÁ</t>
  </si>
  <si>
    <t>Liliana</t>
  </si>
  <si>
    <t>KOVÁŘOVÁ</t>
  </si>
  <si>
    <t>Jana</t>
  </si>
  <si>
    <t>KARLÍKOVÁ</t>
  </si>
  <si>
    <t>Viktorie</t>
  </si>
  <si>
    <t>VYLETOVÁ</t>
  </si>
  <si>
    <t>SYNKOVÁ</t>
  </si>
  <si>
    <t>PRŮŠA</t>
  </si>
  <si>
    <t>KOLDAS</t>
  </si>
  <si>
    <t>PLACHTA</t>
  </si>
  <si>
    <t>HROMEK</t>
  </si>
  <si>
    <t>SIWIEC</t>
  </si>
  <si>
    <t>KOUBEK</t>
  </si>
  <si>
    <t>FREJVOLT</t>
  </si>
  <si>
    <t>RŮŽIČKA</t>
  </si>
  <si>
    <t>Agrotec Hustopeče</t>
  </si>
  <si>
    <t>VALENTA</t>
  </si>
  <si>
    <t>ČAMR</t>
  </si>
  <si>
    <t>FK Kolín</t>
  </si>
  <si>
    <t>BAKO</t>
  </si>
  <si>
    <t>NEDBÁLEK</t>
  </si>
  <si>
    <t>ČERNOTA</t>
  </si>
  <si>
    <t>AC Sparta Praha</t>
  </si>
  <si>
    <t>VEIGL</t>
  </si>
  <si>
    <t>PAŘÍZEK</t>
  </si>
  <si>
    <t>ŠEBL</t>
  </si>
  <si>
    <t>Jáchym</t>
  </si>
  <si>
    <t>BLINKA</t>
  </si>
  <si>
    <t>NOVOTNÝ</t>
  </si>
  <si>
    <t>DDM Soběslav</t>
  </si>
  <si>
    <t>OLEJNÍK</t>
  </si>
  <si>
    <t>PODRAZIL</t>
  </si>
  <si>
    <t>KULVEIT</t>
  </si>
  <si>
    <t>Jonáš</t>
  </si>
  <si>
    <t>HEREC</t>
  </si>
  <si>
    <t>BSK Malenovice</t>
  </si>
  <si>
    <t>BŘEZOVSKÝ</t>
  </si>
  <si>
    <t>SLAVÍČEK</t>
  </si>
  <si>
    <t>HLOŽEK</t>
  </si>
  <si>
    <t>FENCL</t>
  </si>
  <si>
    <t>KST Orel ČB</t>
  </si>
  <si>
    <t>KARBULA</t>
  </si>
  <si>
    <t>Sever Žatec</t>
  </si>
  <si>
    <t>CHALUPA</t>
  </si>
  <si>
    <t>Lokomotiva Česká Lipa</t>
  </si>
  <si>
    <t>KUČERA</t>
  </si>
  <si>
    <t>Dolní Němčí</t>
  </si>
  <si>
    <t>MEČL</t>
  </si>
  <si>
    <t>URBÁNEK</t>
  </si>
  <si>
    <t>Dominik</t>
  </si>
  <si>
    <t>ZÁBOJ</t>
  </si>
  <si>
    <t>DANÍČEK</t>
  </si>
  <si>
    <t>VALOŠEK</t>
  </si>
  <si>
    <t>VITÁSEK</t>
  </si>
  <si>
    <t>DVOŘÁK</t>
  </si>
  <si>
    <t>DVOŘÁK J.</t>
  </si>
  <si>
    <t>MYNÁŘ</t>
  </si>
  <si>
    <t>ŘEHOŘEK</t>
  </si>
  <si>
    <t>TTC Bělá pod Bezdězem</t>
  </si>
  <si>
    <t>BEDNÁŘ</t>
  </si>
  <si>
    <t>HARENČÁK</t>
  </si>
  <si>
    <t>ŠEJVL</t>
  </si>
  <si>
    <t>DOBEJ</t>
  </si>
  <si>
    <t>STC Slaný</t>
  </si>
  <si>
    <t>HÝŽA</t>
  </si>
  <si>
    <t>TRAN</t>
  </si>
  <si>
    <t>DIVECKÝ</t>
  </si>
  <si>
    <t>DIVECKÝ J.</t>
  </si>
  <si>
    <t>LENGAL</t>
  </si>
  <si>
    <t>SK Jihlava</t>
  </si>
  <si>
    <t>SKOPEC</t>
  </si>
  <si>
    <t>DIVECKÝ F.</t>
  </si>
  <si>
    <t>ZÁVORA</t>
  </si>
  <si>
    <t>HUŠEK</t>
  </si>
  <si>
    <t>Vítek</t>
  </si>
  <si>
    <t>DVOŘÁK V.</t>
  </si>
  <si>
    <t>VACULÍK</t>
  </si>
  <si>
    <t>Miloslav</t>
  </si>
  <si>
    <t>RAŠEK</t>
  </si>
  <si>
    <t>HUK</t>
  </si>
  <si>
    <t>DVOŘÁK P.</t>
  </si>
  <si>
    <t>KELLNER</t>
  </si>
  <si>
    <t>HNOJSKÝ</t>
  </si>
  <si>
    <t>NETRVAL</t>
  </si>
  <si>
    <t>TOMÁNEK</t>
  </si>
  <si>
    <t>JELÍNEK</t>
  </si>
  <si>
    <t>GOLDMAN</t>
  </si>
  <si>
    <t>PROCHÁZKA</t>
  </si>
  <si>
    <t>BRUCKNER</t>
  </si>
  <si>
    <t>MSK Břeclav</t>
  </si>
  <si>
    <t>KREJČIŘÍK</t>
  </si>
  <si>
    <t>Stanislav</t>
  </si>
  <si>
    <t>VACEK</t>
  </si>
  <si>
    <t>BERAN</t>
  </si>
  <si>
    <t>BERAN M.</t>
  </si>
  <si>
    <t>BERAN T.</t>
  </si>
  <si>
    <t>VIESNER</t>
  </si>
  <si>
    <t>JÍLEK</t>
  </si>
  <si>
    <t>Sokol České Meziříčí</t>
  </si>
  <si>
    <t>JIRÁSEK</t>
  </si>
  <si>
    <t>TRGO</t>
  </si>
  <si>
    <t>MACH</t>
  </si>
  <si>
    <t>TJ Krupka</t>
  </si>
  <si>
    <t>DOKOUPIL</t>
  </si>
  <si>
    <t>Marek</t>
  </si>
  <si>
    <t>VESELÝ</t>
  </si>
  <si>
    <t>VANĚK</t>
  </si>
  <si>
    <t>VÍTEK D.</t>
  </si>
  <si>
    <t>VÍTEK J.</t>
  </si>
  <si>
    <t>DOUBEK</t>
  </si>
  <si>
    <t>VALČÍK</t>
  </si>
  <si>
    <t>PUSTKA</t>
  </si>
  <si>
    <t>TJ Sokol Kozlovice</t>
  </si>
  <si>
    <t>JÁNSKÝ</t>
  </si>
  <si>
    <t>VYLETA</t>
  </si>
  <si>
    <t>DUDYS</t>
  </si>
  <si>
    <t>TJ TŽ Třinec</t>
  </si>
  <si>
    <t>SZWARC</t>
  </si>
  <si>
    <t>BRYNDA</t>
  </si>
  <si>
    <t>ŠTOLC</t>
  </si>
  <si>
    <t>BALÁK</t>
  </si>
  <si>
    <t>SYSEL</t>
  </si>
  <si>
    <t>MÍT</t>
  </si>
  <si>
    <t>SKST Teplice</t>
  </si>
  <si>
    <t>14.9.2014</t>
  </si>
  <si>
    <t>BLAŠKOVÁ</t>
  </si>
  <si>
    <t>Zdena</t>
  </si>
  <si>
    <t>ILČÍKOVÁ</t>
  </si>
  <si>
    <t>MATĚJOVSKÁ</t>
  </si>
  <si>
    <t>VIKTORÍNOVÁ</t>
  </si>
  <si>
    <t>ŠTĚPÁNOVÁ</t>
  </si>
  <si>
    <t>Gabriela</t>
  </si>
  <si>
    <t>POLÍVKOVÁ</t>
  </si>
  <si>
    <t>BOŠINOVÁ</t>
  </si>
  <si>
    <t>SAZIMOVÁ</t>
  </si>
  <si>
    <t>Terezie</t>
  </si>
  <si>
    <t>LAJDOVÁ</t>
  </si>
  <si>
    <t>PYTLÍKOVÁ</t>
  </si>
  <si>
    <t>ŠEDOVÁ</t>
  </si>
  <si>
    <t>BANDÍKOVÁ</t>
  </si>
  <si>
    <t>Linda</t>
  </si>
  <si>
    <t>KOMÁRKOVÁ</t>
  </si>
  <si>
    <t>HNÁTKOVÁ</t>
  </si>
  <si>
    <t>TJ Sokol Vsetín</t>
  </si>
  <si>
    <t>HLOBILOVÁ</t>
  </si>
  <si>
    <t>VÉGHOVÁ</t>
  </si>
  <si>
    <t>Viola</t>
  </si>
  <si>
    <t>Markéta</t>
  </si>
  <si>
    <t>VODÁKOVÁ</t>
  </si>
  <si>
    <t>Táňa</t>
  </si>
  <si>
    <t>JÁNSKÁ</t>
  </si>
  <si>
    <t>ABSOLONOVÁ</t>
  </si>
  <si>
    <t>Marie</t>
  </si>
  <si>
    <t>HROMIAKOVÁ</t>
  </si>
  <si>
    <t>KOHLMANNOVÁ</t>
  </si>
  <si>
    <t>VAŠÍČKOVÁ</t>
  </si>
  <si>
    <t>KOTKOVÁ</t>
  </si>
  <si>
    <t>KURAJSKÁ</t>
  </si>
  <si>
    <t>FROLÍKOVÁ</t>
  </si>
  <si>
    <t>Lenka</t>
  </si>
  <si>
    <t>PAZDEROVÁ</t>
  </si>
  <si>
    <t>Sokol České Budějovice</t>
  </si>
  <si>
    <t>FRONOVÁ</t>
  </si>
  <si>
    <t>Sabina</t>
  </si>
  <si>
    <t>JIRÁSKOVÁ</t>
  </si>
  <si>
    <t>PETRMICHLOVÁ</t>
  </si>
  <si>
    <t>Zuzana</t>
  </si>
  <si>
    <t>ŠEBKOVÁ</t>
  </si>
  <si>
    <t>SLOUP</t>
  </si>
  <si>
    <t>HUDEC</t>
  </si>
  <si>
    <t>Vít</t>
  </si>
  <si>
    <t>PESL</t>
  </si>
  <si>
    <t>TJ Sokol Buštěhrad</t>
  </si>
  <si>
    <t>EXITERIA KST Jeseník</t>
  </si>
  <si>
    <t/>
  </si>
  <si>
    <t>SKOUPÝ M.</t>
  </si>
  <si>
    <t>SKOUPÝ P.</t>
  </si>
  <si>
    <t>BLAŠKOVÁ Zdena (TJ Libín 1096 Prachatice)</t>
  </si>
  <si>
    <t>VIKTORÍNOVÁ Michaela (KST Zlín)</t>
  </si>
  <si>
    <t xml:space="preserve">  </t>
  </si>
  <si>
    <t xml:space="preserve"> BLAŠKOVÁ - VIKTORÍNOVÁ</t>
  </si>
  <si>
    <t xml:space="preserve"> </t>
  </si>
  <si>
    <t xml:space="preserve"> GERHÁTOVÁ - WITOSZOVÁ</t>
  </si>
  <si>
    <t xml:space="preserve"> 3 : 0 (6, 5, 4)</t>
  </si>
  <si>
    <t>VAŠÍČKOVÁ Martina (MSK Břeclav)</t>
  </si>
  <si>
    <t xml:space="preserve"> SYNKOVÁ - FRONOVÁ</t>
  </si>
  <si>
    <t xml:space="preserve"> 3 : 0 (8, 9, 4)</t>
  </si>
  <si>
    <t>KARLÍKOVÁ Viktorie (TJ Sokol Chrudim)</t>
  </si>
  <si>
    <t xml:space="preserve"> 3 : 0 (6, 2, 8)</t>
  </si>
  <si>
    <t xml:space="preserve"> PYTLÍKOVÁ - HLOBILOVÁ</t>
  </si>
  <si>
    <t xml:space="preserve"> 3 : 0 (7, 6, 3)</t>
  </si>
  <si>
    <t>GERHÁTOVÁ Eliška (SK Přerov)</t>
  </si>
  <si>
    <t xml:space="preserve"> SAZIMOVÁ - ŠEDOVÁ</t>
  </si>
  <si>
    <t>WITOSZOVÁ Klára (SKST Baník Havířov)</t>
  </si>
  <si>
    <t xml:space="preserve"> NOVÁKOVÁ - MATOUŠOVÁ</t>
  </si>
  <si>
    <t xml:space="preserve"> 3 : 0 (9, 9, 7)</t>
  </si>
  <si>
    <t>SYNKOVÁ Markéta (Sokol Děhylov)</t>
  </si>
  <si>
    <t xml:space="preserve"> BANDÍKOVÁ - JONÁŠOVÁ</t>
  </si>
  <si>
    <t xml:space="preserve"> 3 : 1 (8, 9, -10, 8)</t>
  </si>
  <si>
    <t>FRONOVÁ Sabina (Sokol Děhylov)</t>
  </si>
  <si>
    <t xml:space="preserve"> 3 : 1 (9, 4, -12, 9)</t>
  </si>
  <si>
    <t xml:space="preserve"> BOŠINOVÁ - LAJDOVÁ</t>
  </si>
  <si>
    <t>JAROŠOVÁ Nikola (TJ Sokol Plzeň V.)</t>
  </si>
  <si>
    <t xml:space="preserve"> MATĚJOVSKÁ - POLÍVKOVÁ</t>
  </si>
  <si>
    <t>VYLETOVÁ Helena (TJ Sokol Plzeň V.)</t>
  </si>
  <si>
    <t xml:space="preserve"> MALÍKOVÁ - PRÁZDNÁ</t>
  </si>
  <si>
    <t xml:space="preserve"> 3 : 0 (6, 5, 10)</t>
  </si>
  <si>
    <t>JÁNSKÁ Veronika (TJ Jiskra Aš)</t>
  </si>
  <si>
    <t xml:space="preserve"> VODÁKOVÁ - PAZDEROVÁ</t>
  </si>
  <si>
    <t xml:space="preserve"> 3 : 0 (3, 6, 9)</t>
  </si>
  <si>
    <t>ABSOLONOVÁ Marie (SKST Liberec)</t>
  </si>
  <si>
    <t xml:space="preserve"> 3 : 0 (6, 9, 6)</t>
  </si>
  <si>
    <t xml:space="preserve"> KOMÁRKOVÁ - VÉGHOVÁ</t>
  </si>
  <si>
    <t>PYTLÍKOVÁ Tereza (SKST Vlašim)</t>
  </si>
  <si>
    <t xml:space="preserve"> ŠTRICOVÁ - PĚNKAVOVÁ</t>
  </si>
  <si>
    <t>HLOBILOVÁ Viktorie (SKST Hodonín)</t>
  </si>
  <si>
    <t xml:space="preserve"> HNÁTKOVÁ - KOHLMANNOVÁ</t>
  </si>
  <si>
    <t xml:space="preserve"> 3 : 2 (-8, -12, 11, 10, 4)</t>
  </si>
  <si>
    <t>SAZIMOVÁ Terezie (SK Dobré)</t>
  </si>
  <si>
    <t xml:space="preserve"> KOTKOVÁ - KURAJSKÁ</t>
  </si>
  <si>
    <t xml:space="preserve"> 3 : 1 (8, -5, 7, 4)</t>
  </si>
  <si>
    <t>ŠEDOVÁ Eliška (TTC Ústí nad Orlicí)</t>
  </si>
  <si>
    <t xml:space="preserve"> 3 : 2 (7, -9, 5, -6, 3)</t>
  </si>
  <si>
    <t xml:space="preserve"> ILČÍKOVÁ - ŠTĚPÁNOVÁ</t>
  </si>
  <si>
    <t>NOVÁKOVÁ Martina (SKP Ústí nad Labem)</t>
  </si>
  <si>
    <t>MATOUŠOVÁ Aneta (TJ Hrádek)</t>
  </si>
  <si>
    <t xml:space="preserve"> 3 : 1 (-9, 8, 5, 5)</t>
  </si>
  <si>
    <t>HNOJSKÁ Andrea (KST Klatovy)</t>
  </si>
  <si>
    <t xml:space="preserve"> 3 : 2 (-2, 8, -11, 4, 9)</t>
  </si>
  <si>
    <t>ŽIŽKOVSKÁ Rebeka (TJ Dobřany)</t>
  </si>
  <si>
    <t xml:space="preserve"> 3 : 0 (7, 13, 11)</t>
  </si>
  <si>
    <t>BANDÍKOVÁ Linda (KST ZŠ Vyšší Brod)</t>
  </si>
  <si>
    <t xml:space="preserve"> 3 : 2 (-9, 10, 5, -9, 8)</t>
  </si>
  <si>
    <t>JONÁŠOVÁ Johana (KST ZŠ Vyšší Brod)</t>
  </si>
  <si>
    <t xml:space="preserve"> 3 : 1 (11, 7, -13, 6)</t>
  </si>
  <si>
    <t xml:space="preserve"> 3 : 1 (-9, 8, 7, 8)</t>
  </si>
  <si>
    <t>ŠIMŮNKOVÁ Veronika (TJ Slavoj Praha)</t>
  </si>
  <si>
    <t xml:space="preserve"> 3 : 0 (2, 7, 7)</t>
  </si>
  <si>
    <t>CIMRMANOVÁ Eliška (TSM Kladno)</t>
  </si>
  <si>
    <t>BOŠINOVÁ Aneta (SKST Vlašim)</t>
  </si>
  <si>
    <t xml:space="preserve"> 3 : 1 (5, -4, 3, 9)</t>
  </si>
  <si>
    <t>LAJDOVÁ Karolína (SKST Vlašim)</t>
  </si>
  <si>
    <t xml:space="preserve"> 3 : 1 (-5, 10, 4, 6)</t>
  </si>
  <si>
    <t>MATĚJOVSKÁ Anna (SKST Vlašim)</t>
  </si>
  <si>
    <t>POLÍVKOVÁ Barbora (SKST Vlašim)</t>
  </si>
  <si>
    <t xml:space="preserve"> 3 : 2 (-9, -8, 8, 11, 3)</t>
  </si>
  <si>
    <t xml:space="preserve"> 3 : 2 (-9, 8, 7, -6, 2)</t>
  </si>
  <si>
    <t>MALÍKOVÁ Klára (KST Hluk)</t>
  </si>
  <si>
    <t>PRÁZDNÁ Tereza (TJ Sokol Náklo)</t>
  </si>
  <si>
    <t>RŮŽIČKOVÁ Daniela (TJ SB Světlá nad Sázavou)</t>
  </si>
  <si>
    <t>PLACHÁ Liliana (TSM Kladno)</t>
  </si>
  <si>
    <t>HROMIAKOVÁ Andrea (TJ Sokol Plzeň V.)</t>
  </si>
  <si>
    <t>ŠEBKOVÁ Kristýna (TJ Union Plzeň)</t>
  </si>
  <si>
    <t>VODÁKOVÁ Táňa (DDM Soběslav)</t>
  </si>
  <si>
    <t>PAZDEROVÁ Klára (Sokol České Budějovice)</t>
  </si>
  <si>
    <t>KOMÁRKOVÁ Kateřina (SK Přerov)</t>
  </si>
  <si>
    <t>VÉGHOVÁ Viola (SK Přerov)</t>
  </si>
  <si>
    <t>ŠTRICOVÁ Niamh (STC Slaný)</t>
  </si>
  <si>
    <t>PĚNKAVOVÁ Kristýna (SKST Vlašim)</t>
  </si>
  <si>
    <t>HNÁTKOVÁ Barbora (TJ Sokol Vsetín)</t>
  </si>
  <si>
    <t>KOHLMANNOVÁ Aneta (AC Sparta Praha)</t>
  </si>
  <si>
    <t>PROCHÁZKOVÁ Šárka (KST ZŠ Vyšší Brod)</t>
  </si>
  <si>
    <t>FROLÍKOVÁ Lenka (SK Pedagog České Budějovice)</t>
  </si>
  <si>
    <t>JIRÁSKOVÁ Tereza (Sokol Hradec Králové 2)</t>
  </si>
  <si>
    <t>KOVÁŘOVÁ Jana (Sokol Hradec Králové 2)</t>
  </si>
  <si>
    <t>KOTKOVÁ Daniela (SK Frýdlant nad Ostravicí)</t>
  </si>
  <si>
    <t>KURAJSKÁ Tereza (SK Frýdlant nad Ostravicí)</t>
  </si>
  <si>
    <t>ILČÍKOVÁ Anežka (SKST Hodonín)</t>
  </si>
  <si>
    <t>ŠTĚPÁNOVÁ Gabriela (Sokol Děhylov)</t>
  </si>
  <si>
    <t>Dvouhra dívky - 1. stupeň</t>
  </si>
  <si>
    <t xml:space="preserve"> LAJDOVÁ</t>
  </si>
  <si>
    <t>LAJDOVÁ Karolína</t>
  </si>
  <si>
    <t xml:space="preserve"> PRÁZDNÁ</t>
  </si>
  <si>
    <t xml:space="preserve"> MATOUŠOVÁ</t>
  </si>
  <si>
    <t xml:space="preserve"> 3 : 0 (6, 5, 3)</t>
  </si>
  <si>
    <t xml:space="preserve"> 3 : 0 (8, 3, 4)</t>
  </si>
  <si>
    <t xml:space="preserve"> VÉGHOVÁ</t>
  </si>
  <si>
    <t>ŠTRICOVÁ Niamh</t>
  </si>
  <si>
    <t xml:space="preserve"> ŠTRICOVÁ</t>
  </si>
  <si>
    <t xml:space="preserve"> GERHÁTOVÁ</t>
  </si>
  <si>
    <t xml:space="preserve"> 3 : 0 (4, 5, 4)</t>
  </si>
  <si>
    <t xml:space="preserve"> KURAJSKÁ</t>
  </si>
  <si>
    <t xml:space="preserve"> 3 : 0 (9, 8, 5)</t>
  </si>
  <si>
    <t xml:space="preserve"> 3 : 1 (-12, 7, 10, 10)</t>
  </si>
  <si>
    <t xml:space="preserve"> NOVÁKOVÁ</t>
  </si>
  <si>
    <t>PYTLÍKOVÁ Tereza</t>
  </si>
  <si>
    <t xml:space="preserve"> PYTLÍKOVÁ</t>
  </si>
  <si>
    <t xml:space="preserve"> FROLÍKOVÁ</t>
  </si>
  <si>
    <t xml:space="preserve"> 3 : 2 (8, -5, -13, 8, 6)</t>
  </si>
  <si>
    <t xml:space="preserve"> JIRÁSKOVÁ</t>
  </si>
  <si>
    <t xml:space="preserve"> 3 : 0 (7, 9, 8)</t>
  </si>
  <si>
    <t xml:space="preserve"> 3 : 2 (6, -10, 3, -8, 7)</t>
  </si>
  <si>
    <t xml:space="preserve"> SYNKOVÁ</t>
  </si>
  <si>
    <t xml:space="preserve"> PĚNKAVOVÁ</t>
  </si>
  <si>
    <t xml:space="preserve"> RŮŽIČKOVÁ</t>
  </si>
  <si>
    <t xml:space="preserve"> 3 : 1 (-11, 5, 8, 3)</t>
  </si>
  <si>
    <t xml:space="preserve"> PAZDEROVÁ</t>
  </si>
  <si>
    <t>MALÍKOVÁ Klára</t>
  </si>
  <si>
    <t xml:space="preserve"> MALÍKOVÁ</t>
  </si>
  <si>
    <t>ŠEDOVÁ Eliška</t>
  </si>
  <si>
    <t xml:space="preserve"> ŠEDOVÁ</t>
  </si>
  <si>
    <t xml:space="preserve"> CIMRMANOVÁ</t>
  </si>
  <si>
    <t xml:space="preserve"> 3 : 1 (-8, 2, 6, 3)</t>
  </si>
  <si>
    <t xml:space="preserve"> ŽIŽKOVSKÁ</t>
  </si>
  <si>
    <t xml:space="preserve"> 3 : 0 (8, 6, 5)</t>
  </si>
  <si>
    <t xml:space="preserve"> JONÁŠOVÁ</t>
  </si>
  <si>
    <t xml:space="preserve"> BANDÍKOVÁ</t>
  </si>
  <si>
    <t xml:space="preserve"> KOHLMANNOVÁ</t>
  </si>
  <si>
    <t>STRÁNSKÁ Anna</t>
  </si>
  <si>
    <t xml:space="preserve"> STRÁNSKÁ</t>
  </si>
  <si>
    <t xml:space="preserve"> 3 : 0 (5, 5, 5)</t>
  </si>
  <si>
    <t xml:space="preserve"> 3 : 1 (6, 7, -10, 4)</t>
  </si>
  <si>
    <t xml:space="preserve"> HLOBILOVÁ</t>
  </si>
  <si>
    <t xml:space="preserve"> KOMÁRKOVÁ</t>
  </si>
  <si>
    <t xml:space="preserve"> PROCHÁZKOVÁ</t>
  </si>
  <si>
    <t xml:space="preserve"> 3 : 1 (-7, 3, 8, 8)</t>
  </si>
  <si>
    <t>WITOSZOVÁ Klára</t>
  </si>
  <si>
    <t xml:space="preserve"> WITOSZOVÁ</t>
  </si>
  <si>
    <t xml:space="preserve"> 3 : 0 (10, 3, 6)</t>
  </si>
  <si>
    <t xml:space="preserve"> 3 : 1 (8, -11, 6, 3)</t>
  </si>
  <si>
    <t xml:space="preserve"> ŠIMŮNKOVÁ</t>
  </si>
  <si>
    <t>HNÁTKOVÁ Barbora</t>
  </si>
  <si>
    <t xml:space="preserve"> HNÁTKOVÁ</t>
  </si>
  <si>
    <t xml:space="preserve"> KOVÁŘOVÁ</t>
  </si>
  <si>
    <t xml:space="preserve"> 3 : 0 (4, 5, 5)</t>
  </si>
  <si>
    <t xml:space="preserve"> ABSOLONOVÁ</t>
  </si>
  <si>
    <t xml:space="preserve"> VODÁKOVÁ</t>
  </si>
  <si>
    <t xml:space="preserve"> 3 : 0 (12, 3, 6)</t>
  </si>
  <si>
    <t xml:space="preserve"> 3 : 0 (8, 4, 5)</t>
  </si>
  <si>
    <t xml:space="preserve"> 3 : 0 (6, 7, 5)</t>
  </si>
  <si>
    <t xml:space="preserve"> 3 : 0 (8, 11, 5)</t>
  </si>
  <si>
    <t xml:space="preserve"> 3 : 0 (9, 10, 10)</t>
  </si>
  <si>
    <t xml:space="preserve"> 3 : 1 (-9, 2, 6, 6)</t>
  </si>
  <si>
    <t xml:space="preserve"> 3 : 1 (-9, 9, 10, 6)</t>
  </si>
  <si>
    <t xml:space="preserve"> 3 : 2 (7, -8, 9, -9, 3)</t>
  </si>
  <si>
    <t xml:space="preserve"> 3 : 0 (5, 2, 8)</t>
  </si>
  <si>
    <t xml:space="preserve"> 3 : 0 (7, 11, 7)</t>
  </si>
  <si>
    <t xml:space="preserve"> 3 : 2 (4, 8, -8, -7, 9)</t>
  </si>
  <si>
    <t xml:space="preserve"> 3 : 1 (9, -4, 4, 2)</t>
  </si>
  <si>
    <t xml:space="preserve"> 3 : 0 (4, 6, 9)</t>
  </si>
  <si>
    <t xml:space="preserve"> 3 : 2 (-7, 8, 1, -19, 9)</t>
  </si>
  <si>
    <t xml:space="preserve"> 3 : 0 (6, 12, 1)</t>
  </si>
  <si>
    <t xml:space="preserve"> 3 : 2 (-6, 8, 8, -7, 7)</t>
  </si>
  <si>
    <t xml:space="preserve"> 3 : 0 (6, 4, 4)</t>
  </si>
  <si>
    <t xml:space="preserve"> 3 : 0 (9, 5, 5)</t>
  </si>
  <si>
    <t>STRÁNSKÁ Anna (Viktorie Radim)</t>
  </si>
  <si>
    <t>Dvouhra dívky - 2. stupeň</t>
  </si>
  <si>
    <t>BLAŠKOVÁ Zdena</t>
  </si>
  <si>
    <t>ANO</t>
  </si>
  <si>
    <t>ŠTĚPÁNOVÁ Gabriela</t>
  </si>
  <si>
    <t>6,  8,  10</t>
  </si>
  <si>
    <t>5,  3,  7</t>
  </si>
  <si>
    <t>5,  5,  7</t>
  </si>
  <si>
    <t>-6,  -8,  -10</t>
  </si>
  <si>
    <t>4,  6,  5</t>
  </si>
  <si>
    <t>-9,  -7,  9,  -6</t>
  </si>
  <si>
    <t>-5,  -3,  -7</t>
  </si>
  <si>
    <t>-4,  -6,  -5</t>
  </si>
  <si>
    <t>-6,  -9,  9,  -7</t>
  </si>
  <si>
    <t>-5,  -5,  -7</t>
  </si>
  <si>
    <t>9,  7,  -9,  6</t>
  </si>
  <si>
    <t>6,  9,  -9,  7</t>
  </si>
  <si>
    <t>ILČÍKOVÁ Anežka</t>
  </si>
  <si>
    <t>BOŠINOVÁ Aneta</t>
  </si>
  <si>
    <t>3,  -11,  4,  1</t>
  </si>
  <si>
    <t>6,  4,  11</t>
  </si>
  <si>
    <t>9,  10,  -5,  7</t>
  </si>
  <si>
    <t>-3,  11,  -4,  -1</t>
  </si>
  <si>
    <t>5,  8,  5</t>
  </si>
  <si>
    <t>-9,  -6,  6,  -6</t>
  </si>
  <si>
    <t>-6,  -4,  -11</t>
  </si>
  <si>
    <t>-5,  -8,  -5</t>
  </si>
  <si>
    <t>8,  -9,  -3,  -6</t>
  </si>
  <si>
    <t>-9,  -10,  5,  -7</t>
  </si>
  <si>
    <t>9,  6,  -6,  6</t>
  </si>
  <si>
    <t>-8,  9,  3,  6</t>
  </si>
  <si>
    <t>MATĚJOVSKÁ Anna</t>
  </si>
  <si>
    <t>SAZIMOVÁ Terezie</t>
  </si>
  <si>
    <t>6,  3,  10</t>
  </si>
  <si>
    <t>6,  3,  6</t>
  </si>
  <si>
    <t>6,  7,  -8,  9</t>
  </si>
  <si>
    <t>-6,  -3,  -10</t>
  </si>
  <si>
    <t>-11,  4,  1,  3</t>
  </si>
  <si>
    <t>-10,  -7,  -9</t>
  </si>
  <si>
    <t>-6,  -3,  -6</t>
  </si>
  <si>
    <t>11,  -4,  -1,  -3</t>
  </si>
  <si>
    <t>-11,  -8,  -6</t>
  </si>
  <si>
    <t>-6,  -7,  8,  -9</t>
  </si>
  <si>
    <t>10,  7,  9</t>
  </si>
  <si>
    <t>11,  8,  6</t>
  </si>
  <si>
    <t>VIKTORÍNOVÁ Michaela</t>
  </si>
  <si>
    <t>POLÍVKOVÁ Barbora</t>
  </si>
  <si>
    <t>8,  10,  11</t>
  </si>
  <si>
    <t>-7,  -10,  4,  4,  9</t>
  </si>
  <si>
    <t>9,  4,  14</t>
  </si>
  <si>
    <t>-8,  -10,  -11</t>
  </si>
  <si>
    <t>7,  6,  4</t>
  </si>
  <si>
    <t>2,  8,  6</t>
  </si>
  <si>
    <t>7,  10,  -4,  -4,  -9</t>
  </si>
  <si>
    <t>-7,  -6,  -4</t>
  </si>
  <si>
    <t>5,  6,  5</t>
  </si>
  <si>
    <t>-9,  -4,  -14</t>
  </si>
  <si>
    <t>-2,  -8,  -6</t>
  </si>
  <si>
    <t>-5,  -6,  -5</t>
  </si>
  <si>
    <t>Dvouhra chlapci - 1. stupeň</t>
  </si>
  <si>
    <t>VYBÍRAL Filip (TJ Lanškroun)</t>
  </si>
  <si>
    <t xml:space="preserve"> VYBÍRAL</t>
  </si>
  <si>
    <t>VYBÍRAL Filip</t>
  </si>
  <si>
    <t xml:space="preserve"> KAUCKÝ</t>
  </si>
  <si>
    <t xml:space="preserve"> 3 : 0 (5, 7, 9)</t>
  </si>
  <si>
    <t xml:space="preserve"> ČERVINKA</t>
  </si>
  <si>
    <t xml:space="preserve"> 3 : 0 (8, 9, 10)</t>
  </si>
  <si>
    <t>KAUCKÝ Jakub (SK DDM Kotlářka Praha)</t>
  </si>
  <si>
    <t xml:space="preserve"> 3 : 1 (-9, 5, 6, 6)</t>
  </si>
  <si>
    <t xml:space="preserve"> KUČERA</t>
  </si>
  <si>
    <t xml:space="preserve"> 3 : 1 (-8, 7, 4, 4)</t>
  </si>
  <si>
    <t>SKÁLA Radek</t>
  </si>
  <si>
    <t xml:space="preserve"> SKÁLA</t>
  </si>
  <si>
    <t>SYSEL Vojtěch (TTC Brandýs nad Labem)</t>
  </si>
  <si>
    <t xml:space="preserve"> DOKOUPIL</t>
  </si>
  <si>
    <t xml:space="preserve"> 3 : 1 (11, 10, -7, 9)</t>
  </si>
  <si>
    <t xml:space="preserve"> DIVECKÝ F.</t>
  </si>
  <si>
    <t xml:space="preserve"> 3 : 0 (5, 4, 5)</t>
  </si>
  <si>
    <t>DUDYS Dominik (TJ TŽ Třinec)</t>
  </si>
  <si>
    <t xml:space="preserve"> 3 : 1 (-7, 8, 4, 9)</t>
  </si>
  <si>
    <t xml:space="preserve"> ZÁBOJ</t>
  </si>
  <si>
    <t xml:space="preserve"> 3 : 0 (4, 6, 4)</t>
  </si>
  <si>
    <t xml:space="preserve"> VEIGL</t>
  </si>
  <si>
    <t>ČERVINKA Lukáš (Slavie Kromeříž)</t>
  </si>
  <si>
    <t xml:space="preserve"> JÍLEK</t>
  </si>
  <si>
    <t xml:space="preserve"> 3 : 2 (13, -2, -9, 9, 10)</t>
  </si>
  <si>
    <t>KONČAL Adam</t>
  </si>
  <si>
    <t xml:space="preserve"> KONČAL</t>
  </si>
  <si>
    <t>VALČÍK Lukáš (TJ Sokol Jaroměř-Josefov)</t>
  </si>
  <si>
    <t xml:space="preserve"> 3 : 1 (-6, 10, 10, 7)</t>
  </si>
  <si>
    <t xml:space="preserve"> ŘEHOŘEK</t>
  </si>
  <si>
    <t xml:space="preserve"> 3 : 0 (7, 5, 8)</t>
  </si>
  <si>
    <t xml:space="preserve"> PAŘÍZEK</t>
  </si>
  <si>
    <t>KUČERA Ondřej (Dolní Němčí)</t>
  </si>
  <si>
    <t xml:space="preserve"> PROCHÁZKA</t>
  </si>
  <si>
    <t xml:space="preserve"> 3 : 0 (2, 7, 2)</t>
  </si>
  <si>
    <t xml:space="preserve"> JELÍNEK</t>
  </si>
  <si>
    <t xml:space="preserve"> 3 : 0 (7, 5, 13)</t>
  </si>
  <si>
    <t>SKÁLA Radek (TTC MS Brno)</t>
  </si>
  <si>
    <t>DVOŘÁK Jan</t>
  </si>
  <si>
    <t xml:space="preserve"> DVOŘÁK J.</t>
  </si>
  <si>
    <t xml:space="preserve"> 3 : 1 (7, -11, 7, 6)</t>
  </si>
  <si>
    <t xml:space="preserve"> ŠEBL</t>
  </si>
  <si>
    <t xml:space="preserve"> TOMÁNEK</t>
  </si>
  <si>
    <t xml:space="preserve"> 3 : 2 (-4, -7, 9, 8, 8)</t>
  </si>
  <si>
    <t xml:space="preserve"> ŠTOLC</t>
  </si>
  <si>
    <t xml:space="preserve"> 3 : 0 (10, 7, 10)</t>
  </si>
  <si>
    <t>HUK Martin (SKST Liberec)</t>
  </si>
  <si>
    <t xml:space="preserve"> 3 : 0 (9, 6, 9)</t>
  </si>
  <si>
    <t>SVOJANOVSKÝ Radim</t>
  </si>
  <si>
    <t xml:space="preserve"> SVOJANOVSKÝ</t>
  </si>
  <si>
    <t xml:space="preserve"> 3 : 1 (-5, 10, 9, 9)</t>
  </si>
  <si>
    <t xml:space="preserve"> BLINKA</t>
  </si>
  <si>
    <t>DOKOUPIL Marek (TJ Lanškroun)</t>
  </si>
  <si>
    <t xml:space="preserve"> DIVECKÝ J.</t>
  </si>
  <si>
    <t xml:space="preserve"> 3 : 1 (-11, 5, 9, 7)</t>
  </si>
  <si>
    <t xml:space="preserve"> BRANNÝ</t>
  </si>
  <si>
    <t xml:space="preserve"> 3 : 2 (12, -6, 7, -10, 3)</t>
  </si>
  <si>
    <t>HAVRÁNEK Jakub (TJ Lokomotiva Vršovice)</t>
  </si>
  <si>
    <t xml:space="preserve"> 3 : 1 (3, -6, 4, 5)</t>
  </si>
  <si>
    <t>SKOPAL Dalibor</t>
  </si>
  <si>
    <t xml:space="preserve"> SKOPAL</t>
  </si>
  <si>
    <t xml:space="preserve"> 3 : 0 (7, 7, 3)</t>
  </si>
  <si>
    <t xml:space="preserve"> NOVOTNÝ</t>
  </si>
  <si>
    <t>DIVECKÝ Filip (TJ Sokol Jaroměř-Josefov)</t>
  </si>
  <si>
    <t xml:space="preserve"> HUŠEK</t>
  </si>
  <si>
    <t xml:space="preserve"> 3 : 2 (5, 7, -6, -7, 7)</t>
  </si>
  <si>
    <t xml:space="preserve"> JANEČKA</t>
  </si>
  <si>
    <t xml:space="preserve"> 3 : 1 (10, -6, 3, 8)</t>
  </si>
  <si>
    <t>SKOUPÝ Petr (KST Blansko)</t>
  </si>
  <si>
    <t xml:space="preserve"> 3 : 0 (11, 6, 10)</t>
  </si>
  <si>
    <t>ŠIKL Richard</t>
  </si>
  <si>
    <t xml:space="preserve"> ŠIKL</t>
  </si>
  <si>
    <t xml:space="preserve"> 3 : 1 (9, 3, -6, 6)</t>
  </si>
  <si>
    <t>OLEJNÍK Petr</t>
  </si>
  <si>
    <t xml:space="preserve"> OLEJNÍK</t>
  </si>
  <si>
    <t>ZÁBOJ Matěj (FK Kolín)</t>
  </si>
  <si>
    <t xml:space="preserve"> DOLEŽEL</t>
  </si>
  <si>
    <t xml:space="preserve"> 3 : 1 (8, -5, 5, 9)</t>
  </si>
  <si>
    <t xml:space="preserve"> PESL</t>
  </si>
  <si>
    <t xml:space="preserve"> 3 : 2 (3, -13, -7, 8, 8)</t>
  </si>
  <si>
    <t>VEIGL Lukáš (EXITERIA KST Jeseník)</t>
  </si>
  <si>
    <t xml:space="preserve"> PACHNER</t>
  </si>
  <si>
    <t xml:space="preserve"> 3 : 1 (12, 8, -9, 9)</t>
  </si>
  <si>
    <t xml:space="preserve"> PODRAZIL</t>
  </si>
  <si>
    <t xml:space="preserve"> 3 : 1 (6, 4, -10, 4)</t>
  </si>
  <si>
    <t xml:space="preserve"> SKOPEC</t>
  </si>
  <si>
    <t xml:space="preserve"> 3 : 2 (-6, -7, 11, 10, 7)</t>
  </si>
  <si>
    <t>KOUDELÍK Lukáš</t>
  </si>
  <si>
    <t xml:space="preserve"> KOUDELÍK</t>
  </si>
  <si>
    <t xml:space="preserve"> 3 : 0 (7, 5, 4)</t>
  </si>
  <si>
    <t>JÍLEK Jan (Sokol České Meziříčí)</t>
  </si>
  <si>
    <t xml:space="preserve"> 3 : 0 (9, 7, 3)</t>
  </si>
  <si>
    <t xml:space="preserve"> MACURÁK</t>
  </si>
  <si>
    <t xml:space="preserve"> 3 : 2 (-9, 7, -5, 8, 1)</t>
  </si>
  <si>
    <t>STACH Matěj</t>
  </si>
  <si>
    <t xml:space="preserve"> STACH</t>
  </si>
  <si>
    <t xml:space="preserve"> 3 : 0 (8, 5, 7)</t>
  </si>
  <si>
    <t>ZÁVORA Adam (TJ Union Plzeň)</t>
  </si>
  <si>
    <t xml:space="preserve"> MÍT</t>
  </si>
  <si>
    <t xml:space="preserve"> 3 : 1 (9, 3, -9, 2)</t>
  </si>
  <si>
    <t xml:space="preserve"> KELLNER</t>
  </si>
  <si>
    <t xml:space="preserve"> 3 : 2 (-6, 11, -11, 5, 6)</t>
  </si>
  <si>
    <t>SKOUPÝ Michal (KST Blansko)</t>
  </si>
  <si>
    <t xml:space="preserve"> 3 : 2 (-9, 10, -5, 6, 6)</t>
  </si>
  <si>
    <t xml:space="preserve"> VITÁSEK</t>
  </si>
  <si>
    <t xml:space="preserve"> 3 : 0 (7, 1, 5)</t>
  </si>
  <si>
    <t xml:space="preserve"> HEREC</t>
  </si>
  <si>
    <t xml:space="preserve"> 3 : 2 (3, -11, 10, -14, 12)</t>
  </si>
  <si>
    <t>KONČAL Adam (KST Klatovy)</t>
  </si>
  <si>
    <t xml:space="preserve"> HARENČÁK</t>
  </si>
  <si>
    <t xml:space="preserve"> 3 : 1 (-8, 9, 7, 7)</t>
  </si>
  <si>
    <t xml:space="preserve"> SZWARC</t>
  </si>
  <si>
    <t xml:space="preserve"> 3 : 0 (3, 8, 4)</t>
  </si>
  <si>
    <t>KNOBLOCH Miroslav (TJ Lokomotiva Vršovice)</t>
  </si>
  <si>
    <t xml:space="preserve"> 3 : 2 (10, 2, -9, -12, 8)</t>
  </si>
  <si>
    <t>VACULÍK Miloslav</t>
  </si>
  <si>
    <t xml:space="preserve"> VACULÍK</t>
  </si>
  <si>
    <t xml:space="preserve"> 3 : 0 (6, 3, 9)</t>
  </si>
  <si>
    <t>BŘEZOVSKÝ Petr</t>
  </si>
  <si>
    <t xml:space="preserve"> BŘEZOVSKÝ</t>
  </si>
  <si>
    <t xml:space="preserve"> 3 : 1 (9, 8, -7, 6)</t>
  </si>
  <si>
    <t>ŘEHOŘEK Dan (TTC Bělá pod Bezdězem)</t>
  </si>
  <si>
    <t xml:space="preserve"> HÝŽA</t>
  </si>
  <si>
    <t xml:space="preserve"> 3 : 2 (-5, 8, 4, -9, 7)</t>
  </si>
  <si>
    <t xml:space="preserve"> BEDNÁŘ</t>
  </si>
  <si>
    <t xml:space="preserve"> 3 : 0 (5, 5, 3)</t>
  </si>
  <si>
    <t>PAŘÍZEK Martin (SKST Liberec)</t>
  </si>
  <si>
    <t xml:space="preserve"> MYNÁŘ</t>
  </si>
  <si>
    <t xml:space="preserve"> 3 : 1 (9, 7, -8, 9)</t>
  </si>
  <si>
    <t xml:space="preserve"> SLAVÍČEK</t>
  </si>
  <si>
    <t xml:space="preserve"> 3 : 0 (14, 9, 8)</t>
  </si>
  <si>
    <t xml:space="preserve"> RAŠEK</t>
  </si>
  <si>
    <t xml:space="preserve"> 3 : 0 (7, 8, 10)</t>
  </si>
  <si>
    <t xml:space="preserve"> KRUŠBERSKÝ</t>
  </si>
  <si>
    <t xml:space="preserve"> 3 : 2 (9, -7, 9, -8, 6)</t>
  </si>
  <si>
    <t>PROCHÁZKA Jaroslav (KST ZŠ Vyšší Brod)</t>
  </si>
  <si>
    <t xml:space="preserve"> 3 : 0 (5, 4, 8)</t>
  </si>
  <si>
    <t>CHALUPA Josef</t>
  </si>
  <si>
    <t xml:space="preserve"> CHALUPA</t>
  </si>
  <si>
    <t xml:space="preserve"> 3 : 0 (6, 3, 7)</t>
  </si>
  <si>
    <t>HLOŽEK Tomáš</t>
  </si>
  <si>
    <t xml:space="preserve"> HLOŽEK</t>
  </si>
  <si>
    <t xml:space="preserve"> 3 : 1 (9, -6, 9, 8)</t>
  </si>
  <si>
    <t>JEŽEK Tomáš (Sokol Hradec Králové 2)</t>
  </si>
  <si>
    <t xml:space="preserve"> HNOJSKÝ</t>
  </si>
  <si>
    <t xml:space="preserve"> 3 : 1 (-6, 7, 2, 5)</t>
  </si>
  <si>
    <t xml:space="preserve"> ŠEJVL</t>
  </si>
  <si>
    <t xml:space="preserve"> 3 : 0 (10, 9, 5)</t>
  </si>
  <si>
    <t>MITKA Kryštof (TTC Brandýs nad Labem)</t>
  </si>
  <si>
    <t xml:space="preserve"> 3 : 0 (11, 6, 7)</t>
  </si>
  <si>
    <t xml:space="preserve"> MEČL</t>
  </si>
  <si>
    <t xml:space="preserve"> 3 : 0 (5, 4, 6)</t>
  </si>
  <si>
    <t>FENCL Tomáš</t>
  </si>
  <si>
    <t xml:space="preserve"> FENCL</t>
  </si>
  <si>
    <t xml:space="preserve"> 3 : 0 (5, 4, 9)</t>
  </si>
  <si>
    <t>JELÍNEK Vojtěch (KST Zlín)</t>
  </si>
  <si>
    <t xml:space="preserve"> LENGAL</t>
  </si>
  <si>
    <t xml:space="preserve"> 3 : 1 (7, 8, -6, 6)</t>
  </si>
  <si>
    <t xml:space="preserve"> TRGO</t>
  </si>
  <si>
    <t>ZUKAL Aleš (KST Blansko)</t>
  </si>
  <si>
    <t xml:space="preserve"> 3 : 1 (4, -6, 9, 4)</t>
  </si>
  <si>
    <t xml:space="preserve"> ČENOVSKÝ</t>
  </si>
  <si>
    <t xml:space="preserve"> 3 : 0 (3, 10, 8)</t>
  </si>
  <si>
    <t xml:space="preserve"> KARBULA</t>
  </si>
  <si>
    <t xml:space="preserve"> 3 : 0 (7, 4, 7)</t>
  </si>
  <si>
    <t>DVOŘÁK Jan (SK DDM Kotlářka Praha)</t>
  </si>
  <si>
    <t xml:space="preserve"> WALDHAUSER</t>
  </si>
  <si>
    <t xml:space="preserve"> 3 : 0 (8, 9, 8)</t>
  </si>
  <si>
    <t xml:space="preserve"> VACEK</t>
  </si>
  <si>
    <t>VALOŠEK Jakub</t>
  </si>
  <si>
    <t xml:space="preserve"> VALOŠEK</t>
  </si>
  <si>
    <t xml:space="preserve"> 3 : 0 (5, 9, 5)</t>
  </si>
  <si>
    <t>ŠEBL Jáchym (TJ Slavoj Praha)</t>
  </si>
  <si>
    <t>PETR Michal (KST Blansko)</t>
  </si>
  <si>
    <t xml:space="preserve"> 3 : 0 (7, 10, 7)</t>
  </si>
  <si>
    <t>TOMÁNEK Matyáš (KST Klatovy)</t>
  </si>
  <si>
    <t>ŠTOLC Jakub (TTC Bělá pod Bezdězem)</t>
  </si>
  <si>
    <t xml:space="preserve"> 3 : 1 (7, -12, 12, 5)</t>
  </si>
  <si>
    <t xml:space="preserve"> 3 : 0 (3, 9, 3)</t>
  </si>
  <si>
    <t>DOUBEK Ondřej (TJ Sokol Jaroměř-Josefov)</t>
  </si>
  <si>
    <t xml:space="preserve"> 3 : 0 (5, 2, 6)</t>
  </si>
  <si>
    <t xml:space="preserve"> 3 : 1 (-8, 5, 2, 5)</t>
  </si>
  <si>
    <t>SVOJANOVSKÝ Radim (TTC Ústí nad Orlicí)</t>
  </si>
  <si>
    <t xml:space="preserve"> 3 : 1 (7, 2, -4, 1)</t>
  </si>
  <si>
    <t xml:space="preserve"> 3 : 0 (8, 9, 7)</t>
  </si>
  <si>
    <t>DANÍČEK Adam (Sportovní Jižní Město o.p.s.)</t>
  </si>
  <si>
    <t xml:space="preserve"> 3 : 0 (3, 7, 6)</t>
  </si>
  <si>
    <t>BLINKA Michal (SKST Liberec)</t>
  </si>
  <si>
    <t xml:space="preserve"> 3 : 2 (-11, 10, 8, -4, 9)</t>
  </si>
  <si>
    <t xml:space="preserve"> 3 : 1 (-6, 8, 6, 8)</t>
  </si>
  <si>
    <t xml:space="preserve"> 3 : 0 (4, 11, 8)</t>
  </si>
  <si>
    <t xml:space="preserve"> 3 : 1 (-13, 7, 11, 7)</t>
  </si>
  <si>
    <t>DIVECKÝ Jan (TJ Sokol Jaroměř-Josefov)</t>
  </si>
  <si>
    <t xml:space="preserve"> 3 : 0 (10, 1, 9)</t>
  </si>
  <si>
    <t xml:space="preserve"> 3 : 2 (5, 9, -5, -3, 3)</t>
  </si>
  <si>
    <t>KREJČIŘÍK Stanislav (MSK Břeclav)</t>
  </si>
  <si>
    <t xml:space="preserve"> 3 : 0 (6, 10, 6)</t>
  </si>
  <si>
    <t xml:space="preserve"> 3 : 0 (6, 4, 6)</t>
  </si>
  <si>
    <t>NETRVAL Jan (KST Klatovy)</t>
  </si>
  <si>
    <t xml:space="preserve"> 3 : 1 (10, -2, 4, 7)</t>
  </si>
  <si>
    <t xml:space="preserve"> 3 : 0 (8, 5, 5)</t>
  </si>
  <si>
    <t xml:space="preserve"> 3 : 0 (4, 7, 5)</t>
  </si>
  <si>
    <t>BRANNÝ Tomáš (SKST Baník Havířov)</t>
  </si>
  <si>
    <t xml:space="preserve"> 3 : 0 (7, 4, 4)</t>
  </si>
  <si>
    <t xml:space="preserve"> 3 : 2 (7, -7, 9, -7, 7)</t>
  </si>
  <si>
    <t>VESELÝ Filip (TJ Lokomotiva Vršovice)</t>
  </si>
  <si>
    <t xml:space="preserve"> 3 : 1 (-5, 11, 9, 7)</t>
  </si>
  <si>
    <t xml:space="preserve"> 3 : 1 (8, 6, -6, 7)</t>
  </si>
  <si>
    <t>SKOPAL Dalibor (SK Přerov)</t>
  </si>
  <si>
    <t xml:space="preserve"> 3 : 0 (11, 10, 8)</t>
  </si>
  <si>
    <t xml:space="preserve"> 3 : 0 (6, 4, 5)</t>
  </si>
  <si>
    <t>NOVOTNÝ Petr (DDM Soběslav)</t>
  </si>
  <si>
    <t>HUŠEK Adam (SK Dobré)</t>
  </si>
  <si>
    <t>MORÁVEK Radim (TJ Jiskra Strážnice)</t>
  </si>
  <si>
    <t xml:space="preserve"> 3 : 1 (6, 6, -6, 7)</t>
  </si>
  <si>
    <t>JANEČKA Václav (KST Zlín)</t>
  </si>
  <si>
    <t xml:space="preserve"> 3 : 0 (9, 2, 11)</t>
  </si>
  <si>
    <t xml:space="preserve"> 3 : 1 (7, 4, -8, 4)</t>
  </si>
  <si>
    <t>JÁNSKÝ Marek (TJ Sokol Plzeň V.)</t>
  </si>
  <si>
    <t xml:space="preserve"> 3 : 1 (2, 4, -7, 7)</t>
  </si>
  <si>
    <t xml:space="preserve"> 3 : 0 (4, 5, 12)</t>
  </si>
  <si>
    <t>BERAN Tomáš (SK DDM Kotlářka Praha)</t>
  </si>
  <si>
    <t xml:space="preserve"> 3 : 1 (-6, 8, 6, 6)</t>
  </si>
  <si>
    <t xml:space="preserve"> 3 : 0 (9, 4, 4)</t>
  </si>
  <si>
    <t>ŠIKL Richard (SK Přerov)</t>
  </si>
  <si>
    <t xml:space="preserve"> 3 : 2 (-8, 4, -9, 8, 7)</t>
  </si>
  <si>
    <t xml:space="preserve"> 3 : 1 (-9, 6, 6, 8)</t>
  </si>
  <si>
    <t>OLEJNÍK Petr (TTC Mohelnice)</t>
  </si>
  <si>
    <t xml:space="preserve"> 3 : 0 (6, 11, 6)</t>
  </si>
  <si>
    <t>DOLEŽEL Tomáš (KST Zlín)</t>
  </si>
  <si>
    <t>PAŠEK Adam (TJ Slavoj Praha)</t>
  </si>
  <si>
    <t>VIESNER Vojtěch (SK Dobré)</t>
  </si>
  <si>
    <t>PESL Václav (TJ Sokol Buštěhrad)</t>
  </si>
  <si>
    <t>PACHNER Jan (TJ Union Plzeň)</t>
  </si>
  <si>
    <t>DZIDA Martin (KST Slezan Opava)</t>
  </si>
  <si>
    <t>PODRAZIL David (SKST Hodonín)</t>
  </si>
  <si>
    <t>GOLDMAN David (KST ZŠ Vyšší Brod)</t>
  </si>
  <si>
    <t>JIRÁSEK Martin (Sokol Hradec Králové 2)</t>
  </si>
  <si>
    <t>SKOPEC Daniel (AC Sparta Praha)</t>
  </si>
  <si>
    <t>KOUDELÍK Lukáš (KST Zlín)</t>
  </si>
  <si>
    <t>VYLETA Michal (TJ Sokol Plzeň V.)</t>
  </si>
  <si>
    <t>MACURÁK Michal (SKST Baník Havířov)</t>
  </si>
  <si>
    <t>URBÁNEK Dominik (Sever Žatec)</t>
  </si>
  <si>
    <t>KULVEIT Jonáš (TJ Slavoj Praha)</t>
  </si>
  <si>
    <t>STACH Matěj (TTC Bělá pod Bězdězem)</t>
  </si>
  <si>
    <t>MÍT Michal (SKST Teplice)</t>
  </si>
  <si>
    <t>PUSTKA Matouš (TJ Sokol Kozlovice)</t>
  </si>
  <si>
    <t>KELLNER Aleš (KST Blansko)</t>
  </si>
  <si>
    <t>PEŠEK Ondřej (TJ Jiskra Třeboň)</t>
  </si>
  <si>
    <t>VÍTEK Jiří (TJ Sokol Chrudim)</t>
  </si>
  <si>
    <t>VITÁSEK Adam (KST Slezan Opava)</t>
  </si>
  <si>
    <t>HEREC Lukáš (BSK Malenovice)</t>
  </si>
  <si>
    <t>BALÁK Kryštof (TTC Brandýs nad Labem)</t>
  </si>
  <si>
    <t>HARENČÁK Jakub (KST ZŠ Vyšší Brod)</t>
  </si>
  <si>
    <t>TESOLIN Riccardo (Sokol Hradec Králové 2)</t>
  </si>
  <si>
    <t>SZWARC Matěj (TJ TŽ Třinec)</t>
  </si>
  <si>
    <t>SLOUP Richard (Sportovní Jižní Město o.p.s.)</t>
  </si>
  <si>
    <t>VACULÍK Miloslav (TTC MS Brno)</t>
  </si>
  <si>
    <t>GABRIEL Václav (Lokomotiva Česká Lipa)</t>
  </si>
  <si>
    <t>BŘEZOVSKÝ Petr (TTC Litoměřice)</t>
  </si>
  <si>
    <t>DVOŘÁK Vítek (EXITERIA KST Jeseník)</t>
  </si>
  <si>
    <t>BERAN Matěj (SK DDM Kotlářka Praha)</t>
  </si>
  <si>
    <t>HÝŽA Daniel (TSM Kladno)</t>
  </si>
  <si>
    <t>BEDNÁŘ Josef (KST Blansko)</t>
  </si>
  <si>
    <t>JANOVSKÝ Dan (Sokol Hradec Králové 2)</t>
  </si>
  <si>
    <t>ZICH Michal (ASK Tatra Kopřivnice)</t>
  </si>
  <si>
    <t>MYNÁŘ Vojtěch (TJ Lanškroun)</t>
  </si>
  <si>
    <t>SLAVÍČEK Martin (TTC Ústí nad Orlicí)</t>
  </si>
  <si>
    <t>VANĚK Petr (TJ Slavoj Praha)</t>
  </si>
  <si>
    <t>RAŠEK Patrik (SK Dobré)</t>
  </si>
  <si>
    <t>JADRNÝ Šimon (SK Jihlava)</t>
  </si>
  <si>
    <t>KRUŠBERSKÝ Matěj (KST Slezan Opava)</t>
  </si>
  <si>
    <t>BRUCKNER Tomáš (MSK Břeclav)</t>
  </si>
  <si>
    <t>ŠTARMAN Robert (KST ZŠ Vyšší Brod)</t>
  </si>
  <si>
    <t>CHALUPA Josef (TTC Brandýs nad Labem)</t>
  </si>
  <si>
    <t>HLOŽEK Tomáš (DDM Soběslav)</t>
  </si>
  <si>
    <t>DVOŘÁK Petr (Sportovní Jižní Město o.p.s.)</t>
  </si>
  <si>
    <t>MACH František (TJ Krupka)</t>
  </si>
  <si>
    <t>HNOJSKÝ Jakub (KST Klatovy)</t>
  </si>
  <si>
    <t>ŠEJVL Jakub (TTC Brandýs nad Labem)</t>
  </si>
  <si>
    <t>BOHDANECKÝ Jakub (Sokol Hradec Králové 2)</t>
  </si>
  <si>
    <t>OSTÁREK Martin (KST Slezan Opava)</t>
  </si>
  <si>
    <t>MEČL Jan (SKST Liberec)</t>
  </si>
  <si>
    <t>FENCL Tomáš (KST Orel ČB)</t>
  </si>
  <si>
    <t>KOPECKÝ Filip (TTC Litoměřice)</t>
  </si>
  <si>
    <t>LENGAL Dominik (SK Jihlava)</t>
  </si>
  <si>
    <t>HUDEC Vít (TJ Sokol Plzeň V.)</t>
  </si>
  <si>
    <t>TRGO Michal (TJ Jiskra Aš)</t>
  </si>
  <si>
    <t>OSMANČÍK Jakub (Sokol Děhylov)</t>
  </si>
  <si>
    <t>ČENOVSKÝ David (TJ Sokol Jaroměř-Josefov)</t>
  </si>
  <si>
    <t>KARBULA Filip (Sever Žatec)</t>
  </si>
  <si>
    <t>TRAN Martin (KST ZŠ Vyšší Brod)</t>
  </si>
  <si>
    <t>MARAT Filip (Sportovní Jižní Město o.p.s.)</t>
  </si>
  <si>
    <t>WALDHAUSER Vojtěch (SKST Liberec)</t>
  </si>
  <si>
    <t>VACEK Jan (MSK Břeclav)</t>
  </si>
  <si>
    <t>VRANÝ Lukáš (TJ Sokol Plzeň V.)</t>
  </si>
  <si>
    <t>VALOŠEK Jakub (TJ Ostrava KST)</t>
  </si>
  <si>
    <t>Dvouhra chlapci - 2. stupeň</t>
  </si>
  <si>
    <t>PRŮŠA David</t>
  </si>
  <si>
    <t>BAKO Radim</t>
  </si>
  <si>
    <t>7,  8,  9</t>
  </si>
  <si>
    <t>8,  9,  2</t>
  </si>
  <si>
    <t>9,  -9,  8,  8</t>
  </si>
  <si>
    <t>-7,  -8,  -9</t>
  </si>
  <si>
    <t>8,  -9,  3,  5</t>
  </si>
  <si>
    <t>5,  -10,  8,  -12,  4</t>
  </si>
  <si>
    <t>-8,  -9,  -2</t>
  </si>
  <si>
    <t>-8,  9,  -3,  -5</t>
  </si>
  <si>
    <t>-10,  -5,  -6</t>
  </si>
  <si>
    <t>-9,  9,  -8,  -8</t>
  </si>
  <si>
    <t>-5,  10,  -8,  12,  -4</t>
  </si>
  <si>
    <t>10,  5,  6</t>
  </si>
  <si>
    <t>KOLDAS Tomáš</t>
  </si>
  <si>
    <t>VALENTA Jan</t>
  </si>
  <si>
    <t>7,  7,  8</t>
  </si>
  <si>
    <t>5,  8,  8</t>
  </si>
  <si>
    <t>-8,  13,  -12,  11,  -6</t>
  </si>
  <si>
    <t>-7,  -7,  -8</t>
  </si>
  <si>
    <t>7,  -11,  5,  7</t>
  </si>
  <si>
    <t>3,  9,  12</t>
  </si>
  <si>
    <t>-5,  -8,  -8</t>
  </si>
  <si>
    <t>-7,  11,  -5,  -7</t>
  </si>
  <si>
    <t>-8,  -6,  -10</t>
  </si>
  <si>
    <t>8,  -13,  12,  -11,  6</t>
  </si>
  <si>
    <t>-3,  -9,  -12</t>
  </si>
  <si>
    <t>8,  6,  10</t>
  </si>
  <si>
    <t>PLACHTA Jakub</t>
  </si>
  <si>
    <t>MOKREJŠ Jan</t>
  </si>
  <si>
    <t>11,  -7,  8,  11</t>
  </si>
  <si>
    <t>11,  -9,  5,  2</t>
  </si>
  <si>
    <t>6,  7,  -5,  2</t>
  </si>
  <si>
    <t>-11,  7,  -8,  -11</t>
  </si>
  <si>
    <t>-10,  -10,  -8</t>
  </si>
  <si>
    <t>5,  5,  12</t>
  </si>
  <si>
    <t>-11,  9,  -5,  -2</t>
  </si>
  <si>
    <t>10,  10,  8</t>
  </si>
  <si>
    <t>9,  5,  6</t>
  </si>
  <si>
    <t>-6,  -7,  5,  -2</t>
  </si>
  <si>
    <t>-5,  -5,  -12</t>
  </si>
  <si>
    <t>-9,  -5,  -6</t>
  </si>
  <si>
    <t>MARTINKO Tomáš</t>
  </si>
  <si>
    <t>ČERNOTA Filip</t>
  </si>
  <si>
    <t>-9,  7,  -2,  6,  8</t>
  </si>
  <si>
    <t>3,  9,  -7,  -9,  5</t>
  </si>
  <si>
    <t>4,  -5,  -9,  -7</t>
  </si>
  <si>
    <t>9,  -7,  2,  -6,  -8</t>
  </si>
  <si>
    <t>-9,  4,  9,  3</t>
  </si>
  <si>
    <t>9,  -6,  5,  8</t>
  </si>
  <si>
    <t>-3,  -9,  7,  9,  -5</t>
  </si>
  <si>
    <t>9,  -4,  -9,  -3</t>
  </si>
  <si>
    <t>-6,  -4,  -5</t>
  </si>
  <si>
    <t>-4,  5,  9,  7</t>
  </si>
  <si>
    <t>-9,  6,  -5,  -8</t>
  </si>
  <si>
    <t>6,  4,  5</t>
  </si>
  <si>
    <t>HROMEK Filip</t>
  </si>
  <si>
    <t>ONDERKA František</t>
  </si>
  <si>
    <t>2,  9,  9</t>
  </si>
  <si>
    <t>3,  2,  6</t>
  </si>
  <si>
    <t>5,  9,  10</t>
  </si>
  <si>
    <t>-2,  -9,  -9</t>
  </si>
  <si>
    <t>4,  11,  -10,  -10,  12</t>
  </si>
  <si>
    <t>6,  -10,  3,  5</t>
  </si>
  <si>
    <t>-3,  -2,  -6</t>
  </si>
  <si>
    <t>-4,  -11,  10,  10,  -12</t>
  </si>
  <si>
    <t>-7,  -4,  -8</t>
  </si>
  <si>
    <t>-5,  -9,  -10</t>
  </si>
  <si>
    <t>-6,  10,  -3,  -5</t>
  </si>
  <si>
    <t>7,  4,  8</t>
  </si>
  <si>
    <t>SIWIEC Matěj</t>
  </si>
  <si>
    <t>NEDBÁLEK Michal</t>
  </si>
  <si>
    <t>-11,  4,  6,  -9,  16</t>
  </si>
  <si>
    <t>5,  3,  4</t>
  </si>
  <si>
    <t>6,  -9,  6,  4</t>
  </si>
  <si>
    <t>11,  -4,  -6,  9,  -16</t>
  </si>
  <si>
    <t>9,  5,  9</t>
  </si>
  <si>
    <t>6,  -7,  -1,  17,  5</t>
  </si>
  <si>
    <t>-5,  -3,  -4</t>
  </si>
  <si>
    <t>-9,  -5,  -9</t>
  </si>
  <si>
    <t>-5,  -6,  7,  -4</t>
  </si>
  <si>
    <t>-6,  9,  -6,  -4</t>
  </si>
  <si>
    <t>-6,  7,  1,  -17,  -5</t>
  </si>
  <si>
    <t>5,  6,  -7,  4</t>
  </si>
  <si>
    <t>KOUBEK Vojtěch</t>
  </si>
  <si>
    <t>ČAMR František</t>
  </si>
  <si>
    <t>-5,  -4,  10,  -7</t>
  </si>
  <si>
    <t>10,  12,  8</t>
  </si>
  <si>
    <t>10,  -12,  -10,  9,  -7</t>
  </si>
  <si>
    <t>5,  4,  -10,  7</t>
  </si>
  <si>
    <t>4,  8,  6</t>
  </si>
  <si>
    <t>-4,  8,  -2,  -9</t>
  </si>
  <si>
    <t>-10,  -12,  -8</t>
  </si>
  <si>
    <t>-4,  -8,  -6</t>
  </si>
  <si>
    <t>-4,  7,  -1,  -5</t>
  </si>
  <si>
    <t>-10,  12,  10,  -9,  7</t>
  </si>
  <si>
    <t>4,  -8,  2,  9</t>
  </si>
  <si>
    <t>4,  -7,  1,  5</t>
  </si>
  <si>
    <t>FREJVOLT Lukáš</t>
  </si>
  <si>
    <t>RŮŽIČKA Filip</t>
  </si>
  <si>
    <t>-5,  7,  -4,  6,  -7</t>
  </si>
  <si>
    <t>15,  6,  9</t>
  </si>
  <si>
    <t>-9,  -7,  8,  -6</t>
  </si>
  <si>
    <t>5,  -7,  4,  -6,  7</t>
  </si>
  <si>
    <t>6,  6,  8</t>
  </si>
  <si>
    <t>7,  -9,  -10,  -6</t>
  </si>
  <si>
    <t>-15,  -6,  -9</t>
  </si>
  <si>
    <t>-6,  -6,  -8</t>
  </si>
  <si>
    <t>7,  -9,  10,  3</t>
  </si>
  <si>
    <t>9,  7,  -8,  6</t>
  </si>
  <si>
    <t>-7,  9,  10,  6</t>
  </si>
  <si>
    <t>-7,  9,  -10,  -3</t>
  </si>
  <si>
    <t>PLACHTA Jakub (TJ Ostrava KST)</t>
  </si>
  <si>
    <t>MARTINKO Tomáš (TJ Ostrava KST)</t>
  </si>
  <si>
    <t xml:space="preserve"> PLACHTA - MARTINKO</t>
  </si>
  <si>
    <t xml:space="preserve"> GABRIEL - KOPECKÝ</t>
  </si>
  <si>
    <t xml:space="preserve"> 3 : 0 (6, 8, 9)</t>
  </si>
  <si>
    <t xml:space="preserve"> VYLETA - HUDEC</t>
  </si>
  <si>
    <t xml:space="preserve"> 3 : 1 (9, 2, -7, 5)</t>
  </si>
  <si>
    <t xml:space="preserve"> MACH - MÍT</t>
  </si>
  <si>
    <t xml:space="preserve"> ŠTARMAN - MITKA</t>
  </si>
  <si>
    <t xml:space="preserve"> HNOJSKÝ - NETRVAL</t>
  </si>
  <si>
    <t xml:space="preserve"> PETR - ZUKAL</t>
  </si>
  <si>
    <t xml:space="preserve"> 3 : 0 (7, 10, 5)</t>
  </si>
  <si>
    <t xml:space="preserve"> VYBÍRAL - SKOPAL</t>
  </si>
  <si>
    <t xml:space="preserve"> PAŘÍZEK - BLINKA</t>
  </si>
  <si>
    <t xml:space="preserve"> MARAT - SKOPEC</t>
  </si>
  <si>
    <t xml:space="preserve"> JANEČKA - KOUDELÍK</t>
  </si>
  <si>
    <t xml:space="preserve"> 3 : 1 (5, -8, 7, 6)</t>
  </si>
  <si>
    <t xml:space="preserve"> DVOŘÁK J. - STACH</t>
  </si>
  <si>
    <t xml:space="preserve"> FENCL - PEŠEK</t>
  </si>
  <si>
    <t xml:space="preserve"> DOUBEK - VALČÍK</t>
  </si>
  <si>
    <t xml:space="preserve"> DUDYS - SZWARC</t>
  </si>
  <si>
    <t xml:space="preserve"> 3 : 0 (4, 6, 6)</t>
  </si>
  <si>
    <t xml:space="preserve"> SIWIEC - VALENTA</t>
  </si>
  <si>
    <t xml:space="preserve"> ONDERKA - SKÁLA</t>
  </si>
  <si>
    <t xml:space="preserve"> TRAN - PROCHÁZKA</t>
  </si>
  <si>
    <t xml:space="preserve"> DIVECKÝ J. - DIVECKÝ F.</t>
  </si>
  <si>
    <t xml:space="preserve"> 3 : 1 (8, 8, -7, 4)</t>
  </si>
  <si>
    <t xml:space="preserve"> DANÍČEK - DVOŘÁK P.</t>
  </si>
  <si>
    <t xml:space="preserve"> BERAN M. - BERAN T.</t>
  </si>
  <si>
    <t xml:space="preserve"> KREJČIŘÍK - VACEK</t>
  </si>
  <si>
    <t xml:space="preserve"> BALÁK - SYSEL</t>
  </si>
  <si>
    <t xml:space="preserve"> 3 : 0 (6, 5, 8)</t>
  </si>
  <si>
    <t xml:space="preserve"> VEIGL - PODRAZIL</t>
  </si>
  <si>
    <t xml:space="preserve"> ŠEBL - KULVEIT</t>
  </si>
  <si>
    <t xml:space="preserve"> SKOUPÝ M. - SKOUPÝ P.</t>
  </si>
  <si>
    <t xml:space="preserve"> VIESNER - VÍTEK J.</t>
  </si>
  <si>
    <t xml:space="preserve"> 3 : 0 (9, 6, 3)</t>
  </si>
  <si>
    <t xml:space="preserve"> HAVRÁNEK - KNOBLOCH</t>
  </si>
  <si>
    <t xml:space="preserve"> ZÁBOJ - ŠIKL</t>
  </si>
  <si>
    <t xml:space="preserve"> OSMANČÍK - PUSTKA</t>
  </si>
  <si>
    <t xml:space="preserve"> MOKREJŠ - TESOLIN</t>
  </si>
  <si>
    <t xml:space="preserve"> KOLDAS - ČERNOTA</t>
  </si>
  <si>
    <t xml:space="preserve"> KOUBEK - FREJVOLT</t>
  </si>
  <si>
    <t xml:space="preserve"> WALDHAUSER - HUK</t>
  </si>
  <si>
    <t xml:space="preserve"> VALOŠEK - VACULÍK</t>
  </si>
  <si>
    <t xml:space="preserve"> 3 : 0 (9, 10, 5)</t>
  </si>
  <si>
    <t xml:space="preserve"> ŘEHOŘEK - ŠTOLC</t>
  </si>
  <si>
    <t xml:space="preserve"> HUŠEK - RAŠEK</t>
  </si>
  <si>
    <t xml:space="preserve"> KRUŠBERSKÝ - OSTÁREK</t>
  </si>
  <si>
    <t xml:space="preserve"> MYNÁŘ - DOKOUPIL</t>
  </si>
  <si>
    <t xml:space="preserve"> 3 : 0 (6, 13, 6)</t>
  </si>
  <si>
    <t xml:space="preserve"> NOVOTNÝ - HLOŽEK</t>
  </si>
  <si>
    <t xml:space="preserve"> RŮŽIČKA - BŘEZOVSKÝ</t>
  </si>
  <si>
    <t xml:space="preserve"> HARENČÁK - GOLDMAN</t>
  </si>
  <si>
    <t xml:space="preserve"> HÝŽA - PESL</t>
  </si>
  <si>
    <t xml:space="preserve"> 3 : 2 (-4, 12, -13, 8, 9)</t>
  </si>
  <si>
    <t xml:space="preserve"> ZICH - ČERVINKA</t>
  </si>
  <si>
    <t xml:space="preserve"> ČENOVSKÝ - JÍLEK</t>
  </si>
  <si>
    <t xml:space="preserve"> KAUCKÝ - MORÁVEK</t>
  </si>
  <si>
    <t xml:space="preserve"> BRUCKNER - TRGO</t>
  </si>
  <si>
    <t xml:space="preserve"> 3 : 2 (9, -9, 8, -3, 9)</t>
  </si>
  <si>
    <t xml:space="preserve"> HROMEK - NEDBÁLEK</t>
  </si>
  <si>
    <t xml:space="preserve"> BAKO - OLEJNÍK</t>
  </si>
  <si>
    <t xml:space="preserve"> KONČAL - TOMÁNEK</t>
  </si>
  <si>
    <t xml:space="preserve"> JÁNSKÝ - VRANÝ</t>
  </si>
  <si>
    <t xml:space="preserve"> 3 : 0 (9, 4, 8)</t>
  </si>
  <si>
    <t xml:space="preserve"> ZÁVORA - PACHNER</t>
  </si>
  <si>
    <t xml:space="preserve"> BEDNÁŘ - KELLNER</t>
  </si>
  <si>
    <t xml:space="preserve"> DZIDA - VITÁSEK</t>
  </si>
  <si>
    <t xml:space="preserve"> DOLEŽEL - JELÍNEK</t>
  </si>
  <si>
    <t xml:space="preserve"> 3 : 1 (-9, 9, 5, 10)</t>
  </si>
  <si>
    <t xml:space="preserve"> HEREC - MEČL</t>
  </si>
  <si>
    <t xml:space="preserve"> KARBULA - URBÁNEK</t>
  </si>
  <si>
    <t xml:space="preserve"> CHALUPA - ŠEJVL</t>
  </si>
  <si>
    <t xml:space="preserve"> BRANNÝ - MACURÁK</t>
  </si>
  <si>
    <t xml:space="preserve"> 3 : 0 (1, 6, 4)</t>
  </si>
  <si>
    <t xml:space="preserve"> JANOVSKÝ - JIRÁSEK</t>
  </si>
  <si>
    <t>SIWIEC Matěj (SKST Baník Havířov)</t>
  </si>
  <si>
    <t xml:space="preserve"> KUČERA - DVOŘÁK V.</t>
  </si>
  <si>
    <t>VALENTA Jan (TSM Kladno)</t>
  </si>
  <si>
    <t xml:space="preserve"> PAŠEK - VANĚK</t>
  </si>
  <si>
    <t xml:space="preserve"> LENGAL - JADRNÝ</t>
  </si>
  <si>
    <t xml:space="preserve"> 3 : 2 (7, 6, -7, -8, 6)</t>
  </si>
  <si>
    <t xml:space="preserve"> PRŮŠA - ČAMR</t>
  </si>
  <si>
    <t>ONDERKA František (KST Slezan Opava)</t>
  </si>
  <si>
    <t xml:space="preserve"> 3 : 0 (5, 6, 4)</t>
  </si>
  <si>
    <t xml:space="preserve"> 3 : 1 (7, -9, 8, 4)</t>
  </si>
  <si>
    <t xml:space="preserve"> 3 : 1 (6, 7, -9, 7)</t>
  </si>
  <si>
    <t xml:space="preserve"> 3 : 0 (9, 8, 13)</t>
  </si>
  <si>
    <t xml:space="preserve"> 3 : 0 (4, 10, 9)</t>
  </si>
  <si>
    <t xml:space="preserve"> 3 : 0 (5, 5, 8)</t>
  </si>
  <si>
    <t xml:space="preserve"> 3 : 1 (8, -11, 10, 8)</t>
  </si>
  <si>
    <t xml:space="preserve"> 3 : 1 (-10, 6, 6, 6)</t>
  </si>
  <si>
    <t xml:space="preserve"> 3 : 2 (6, -9, 5, -10, 7)</t>
  </si>
  <si>
    <t xml:space="preserve"> 3 : 1 (-9, 6, 7, 3)</t>
  </si>
  <si>
    <t xml:space="preserve"> 3 : 1 (10, 9, -9, 8)</t>
  </si>
  <si>
    <t xml:space="preserve"> 3 : 1 (7, 8, -7, 3)</t>
  </si>
  <si>
    <t xml:space="preserve"> 3 : 2 (6, -11, 5, -7, 10)</t>
  </si>
  <si>
    <t xml:space="preserve"> 3 : 1 (6, 10, -5, 5)</t>
  </si>
  <si>
    <t xml:space="preserve"> 3 : 1 (-5, 3, 5, 1)</t>
  </si>
  <si>
    <t xml:space="preserve"> 3 : 1 (-10, 11, 5, 9)</t>
  </si>
  <si>
    <t xml:space="preserve"> 3 : 0 (5, 8, 8)</t>
  </si>
  <si>
    <t xml:space="preserve"> 3 : 0 (8, 9, 9)</t>
  </si>
  <si>
    <t xml:space="preserve"> 3 : 1 (9, 11, -9, 6)</t>
  </si>
  <si>
    <t xml:space="preserve"> 3 : 1 (-8, 7, 7, 7)</t>
  </si>
  <si>
    <t xml:space="preserve"> 3 : 0 (1, 5, 2)</t>
  </si>
  <si>
    <t xml:space="preserve"> 3 : 2 (-5, -14, 10, 11, 4)</t>
  </si>
  <si>
    <t xml:space="preserve"> 3 : 0 (3, 5, 9)</t>
  </si>
  <si>
    <t xml:space="preserve"> 2 : 1 (8, -95, 10)</t>
  </si>
  <si>
    <t xml:space="preserve"> 3 : 2 (-3, 5, 5, -6, 10)</t>
  </si>
  <si>
    <t xml:space="preserve"> 3 : 0 (7, 7, 8)</t>
  </si>
  <si>
    <t xml:space="preserve"> 3 : 0 (5, 9, 7)</t>
  </si>
  <si>
    <t xml:space="preserve"> 3 : 0 (12, 4, 2)</t>
  </si>
  <si>
    <t xml:space="preserve"> 3 : 1 (-7, 2, 11, 8)</t>
  </si>
  <si>
    <t xml:space="preserve"> 3 : 1 (-10, 8, 7, 7)</t>
  </si>
  <si>
    <t xml:space="preserve"> 3 : 0 (5, 8, 7)</t>
  </si>
  <si>
    <t xml:space="preserve"> 3 : 1 (10, -7, 8, 8)</t>
  </si>
  <si>
    <t xml:space="preserve"> 3 : 0 (4, 8, 6)</t>
  </si>
  <si>
    <t xml:space="preserve"> 3 : 0 (4, 4, 7)</t>
  </si>
  <si>
    <t xml:space="preserve"> 3 : 2 (7, -10, 5, -7, 9)</t>
  </si>
  <si>
    <t xml:space="preserve"> 3 : 0 (7, 8, 6)</t>
  </si>
  <si>
    <t xml:space="preserve"> 3 : 0 (6, 9, 10)</t>
  </si>
  <si>
    <t xml:space="preserve"> 3 : 0 (7, 9, 6)</t>
  </si>
  <si>
    <t xml:space="preserve"> 3 : 2 (7, -3, 9, -4, 7)</t>
  </si>
  <si>
    <t>MOKREJŠ Jan (Sokol Hradec Králové 2)</t>
  </si>
  <si>
    <t xml:space="preserve"> 3 : 1 (9, 1, -3, 9)</t>
  </si>
  <si>
    <t xml:space="preserve"> 3 : 1 (9, 9, -8, 5)</t>
  </si>
  <si>
    <t xml:space="preserve"> 3 : 0 (7, 8, 5)</t>
  </si>
  <si>
    <t xml:space="preserve"> 3 : 2 (2, -11, 5, -6, 7)</t>
  </si>
  <si>
    <t>KOLDAS Tomáš (KST Zlín)</t>
  </si>
  <si>
    <t xml:space="preserve"> 3 : 0 (7, 7, 5)</t>
  </si>
  <si>
    <t>ČERNOTA Filip (AC Sparta Praha)</t>
  </si>
  <si>
    <t xml:space="preserve"> 3 : 2 (-12, -9, 8, 9, 4)</t>
  </si>
  <si>
    <t>KOUBEK Vojtěch (Sokol Hradec Králové 2)</t>
  </si>
  <si>
    <t>FREJVOLT Lukáš (SKST Baník Havířov)</t>
  </si>
  <si>
    <t xml:space="preserve"> 3 : 0 (6, 8, 10)</t>
  </si>
  <si>
    <t xml:space="preserve"> 3 : 1 (-6, 8, 8, 8)</t>
  </si>
  <si>
    <t xml:space="preserve"> 3 : 2 (7, -3, 10, -6, 10)</t>
  </si>
  <si>
    <t>RŮŽIČKA Filip (Agrotec Hustopeče)</t>
  </si>
  <si>
    <t>HROMEK Filip (SKST Hodonín)</t>
  </si>
  <si>
    <t>NEDBÁLEK Michal (KST Zlín)</t>
  </si>
  <si>
    <t>BAKO Radim (TJ Lanškroun)</t>
  </si>
  <si>
    <t>PRŮŠA David (Sportovní Jižní Město o.p.s.)</t>
  </si>
  <si>
    <t>ČAMR František (FK Kolín)</t>
  </si>
  <si>
    <t>Dvouhra dívky - 3. stupeň</t>
  </si>
  <si>
    <t xml:space="preserve"> BLAŠKOVÁ</t>
  </si>
  <si>
    <t xml:space="preserve"> 3 : 2 (5, 7, -6, -6, 2)</t>
  </si>
  <si>
    <t xml:space="preserve"> 3 : 2 (7, 8, -3, -8, 7)</t>
  </si>
  <si>
    <t xml:space="preserve"> MATĚJOVSKÁ</t>
  </si>
  <si>
    <t xml:space="preserve"> 3 : 0 (9, 4, 3)</t>
  </si>
  <si>
    <t xml:space="preserve"> 3 : 0 (4, 8, 3)</t>
  </si>
  <si>
    <t xml:space="preserve"> ILČÍKOVÁ</t>
  </si>
  <si>
    <t xml:space="preserve"> 3 : 0 (4, 9, 5)</t>
  </si>
  <si>
    <t xml:space="preserve"> 3 : 2 (8, -4, -8, 7, 5)</t>
  </si>
  <si>
    <t xml:space="preserve"> 3 : 1 (-8, 3, 6, 5)</t>
  </si>
  <si>
    <t xml:space="preserve"> 3 : 1 (4, -1, 3, 8)</t>
  </si>
  <si>
    <t xml:space="preserve"> 3 : 0 (3, 5, 6)</t>
  </si>
  <si>
    <t xml:space="preserve"> 3 : 1 (-6, 10, 3, 8)</t>
  </si>
  <si>
    <t xml:space="preserve"> KOTKOVÁ</t>
  </si>
  <si>
    <t xml:space="preserve"> VYLETOVÁ</t>
  </si>
  <si>
    <t xml:space="preserve"> 3 : 0 (10, 2, 7)</t>
  </si>
  <si>
    <t xml:space="preserve"> FRONOVÁ</t>
  </si>
  <si>
    <t xml:space="preserve"> JÁNSKÁ</t>
  </si>
  <si>
    <t xml:space="preserve"> KARLÍKOVÁ</t>
  </si>
  <si>
    <t xml:space="preserve"> 3 : 1 (6, 8, -8, 8)</t>
  </si>
  <si>
    <t xml:space="preserve"> 3 : 2 (-6, -6, 3, 6, 8)</t>
  </si>
  <si>
    <t xml:space="preserve"> VAŠÍČKOVÁ</t>
  </si>
  <si>
    <t xml:space="preserve"> PLACHÁ</t>
  </si>
  <si>
    <t xml:space="preserve"> 3 : 1 (-7, 6, 9, 10)</t>
  </si>
  <si>
    <t xml:space="preserve"> HROMIAKOVÁ</t>
  </si>
  <si>
    <t xml:space="preserve"> 3 : 0 (9, 3, 3)</t>
  </si>
  <si>
    <t xml:space="preserve"> HNOJSKÁ</t>
  </si>
  <si>
    <t xml:space="preserve"> ŠEBKOVÁ</t>
  </si>
  <si>
    <t xml:space="preserve"> 3 : 2 (-10, -9, 5, 10, 7)</t>
  </si>
  <si>
    <t xml:space="preserve"> 3 : 0 (5, 7, 3)</t>
  </si>
  <si>
    <t xml:space="preserve"> 3 : 1 (8, -5, 12, 6)</t>
  </si>
  <si>
    <t xml:space="preserve"> 3 : 2 (-2, 6, -6, 6, 8)</t>
  </si>
  <si>
    <t xml:space="preserve"> 3 : 1 (-9, 8, 6, 9)</t>
  </si>
  <si>
    <t xml:space="preserve"> 3 : 0 (8, 5, 6)</t>
  </si>
  <si>
    <t xml:space="preserve"> 3 : 1 (4, 5, -10, 5)</t>
  </si>
  <si>
    <t xml:space="preserve"> 3 : 2 (-10, 7, -11, 8, 8)</t>
  </si>
  <si>
    <t xml:space="preserve"> 3 : 0 (1, 6, 11)</t>
  </si>
  <si>
    <t xml:space="preserve"> 3 : 1 (7, 5, -10, 7)</t>
  </si>
  <si>
    <t xml:space="preserve"> 3 : 0 (3, 9, 6)</t>
  </si>
  <si>
    <t xml:space="preserve"> 3 : 1 (-7, 7, 6, 7)</t>
  </si>
  <si>
    <t xml:space="preserve"> 3 : 0 (10, 7, 8)</t>
  </si>
  <si>
    <t xml:space="preserve"> 3 : 1 (7, -7, 2, 7)</t>
  </si>
  <si>
    <t xml:space="preserve"> 3 : 1 (6, -6, 8, 6)</t>
  </si>
  <si>
    <t xml:space="preserve"> 3 : 1 (4, -10, 10, 7)</t>
  </si>
  <si>
    <t xml:space="preserve"> 3 : 1 (-8, 7, 6, 8)</t>
  </si>
  <si>
    <t xml:space="preserve"> 3 : 1 (4, -6, 5, 12)</t>
  </si>
  <si>
    <t xml:space="preserve"> 3 : 1 (9, 5, -4, 6)</t>
  </si>
  <si>
    <t xml:space="preserve"> 3 : 0 (1, 4, 10)</t>
  </si>
  <si>
    <t xml:space="preserve"> 3 : 2 (8, -9, 10, -7, 6)</t>
  </si>
  <si>
    <t xml:space="preserve"> 3 : 0 (5, 6, 9)</t>
  </si>
  <si>
    <t xml:space="preserve"> 3 : 1 (-7, 13, 1, 9)</t>
  </si>
  <si>
    <t xml:space="preserve"> 3 : 0 (4, 4, 8)</t>
  </si>
  <si>
    <t xml:space="preserve"> KULVEIT</t>
  </si>
  <si>
    <t xml:space="preserve"> 3 : 0 (8, 10, 10)</t>
  </si>
  <si>
    <t xml:space="preserve"> 3 : 2 (-9, -8, 7, 9, 8)</t>
  </si>
  <si>
    <t xml:space="preserve"> 2 : 2 (-8, 8, -8, 6)</t>
  </si>
  <si>
    <t xml:space="preserve"> HUDEC</t>
  </si>
  <si>
    <t xml:space="preserve"> 3 : 1 (8, -7, 4, 6)</t>
  </si>
  <si>
    <t xml:space="preserve"> ŠTARMAN</t>
  </si>
  <si>
    <t xml:space="preserve"> 3 : 0 (8, 6, 10)</t>
  </si>
  <si>
    <t xml:space="preserve"> 3 : 1 (8, -11, 9, 6)</t>
  </si>
  <si>
    <t xml:space="preserve"> SKOUPÝ M.</t>
  </si>
  <si>
    <t xml:space="preserve"> HUK</t>
  </si>
  <si>
    <t xml:space="preserve"> 3 : 1 (4, -15, 6, 6)</t>
  </si>
  <si>
    <t xml:space="preserve"> 3 : 0 (6, 10, 2)</t>
  </si>
  <si>
    <t xml:space="preserve"> 3 : 0 (6, 7, 7)</t>
  </si>
  <si>
    <t xml:space="preserve"> GABRIEL</t>
  </si>
  <si>
    <t xml:space="preserve"> 3 : 0 (7, 7, 7)</t>
  </si>
  <si>
    <t xml:space="preserve"> 3 : 0 (5, 11, 7)</t>
  </si>
  <si>
    <t xml:space="preserve"> 3 : 0 (6, 8, 5)</t>
  </si>
  <si>
    <t xml:space="preserve"> JADRNÝ</t>
  </si>
  <si>
    <t xml:space="preserve"> 3 : 1 (8, -8, 11, 7)</t>
  </si>
  <si>
    <t xml:space="preserve"> MARAT</t>
  </si>
  <si>
    <t xml:space="preserve"> 3 : 1 (-5, 9, 9, 6)</t>
  </si>
  <si>
    <t xml:space="preserve"> 3 : 0 (9, 5, 9)</t>
  </si>
  <si>
    <t xml:space="preserve"> ZICH</t>
  </si>
  <si>
    <t xml:space="preserve"> 3 : 1 (5, -2, 9, 10)</t>
  </si>
  <si>
    <t xml:space="preserve"> KOPECKÝ</t>
  </si>
  <si>
    <t xml:space="preserve"> KNOBLOCH</t>
  </si>
  <si>
    <t xml:space="preserve"> 3 : 2 (6, -8, -9, 7, 9)</t>
  </si>
  <si>
    <t xml:space="preserve"> 3 : 0 (8, 8, 5)</t>
  </si>
  <si>
    <t xml:space="preserve"> 3 : 0 (5, 5, 4)</t>
  </si>
  <si>
    <t xml:space="preserve"> 3 : 0 (4, 7, 10)</t>
  </si>
  <si>
    <t xml:space="preserve"> DANÍČEK</t>
  </si>
  <si>
    <t xml:space="preserve"> 3 : 0 (11, 8, 2)</t>
  </si>
  <si>
    <t xml:space="preserve"> DUDYS</t>
  </si>
  <si>
    <t xml:space="preserve"> DOUBEK</t>
  </si>
  <si>
    <t xml:space="preserve"> 3 : 2 (-9, -7, 9, 4, 8)</t>
  </si>
  <si>
    <t xml:space="preserve"> VIESNER</t>
  </si>
  <si>
    <t xml:space="preserve"> 3 : 2 (-13, 10, -5, 4, 9)</t>
  </si>
  <si>
    <t xml:space="preserve"> 3 : 1 (8, 9, -9, 6)</t>
  </si>
  <si>
    <t xml:space="preserve"> DVOŘÁK V.</t>
  </si>
  <si>
    <t xml:space="preserve"> BERAN T.</t>
  </si>
  <si>
    <t xml:space="preserve"> 3 : 2 (5, -9, -9, 9, 4)</t>
  </si>
  <si>
    <t xml:space="preserve"> 3 : 0 (8, 4, 10)</t>
  </si>
  <si>
    <t xml:space="preserve"> ZUKAL</t>
  </si>
  <si>
    <t xml:space="preserve"> 3 : 1 (-8, 9, 9, 4)</t>
  </si>
  <si>
    <t xml:space="preserve"> 3 : 0 (4, 1, 3)</t>
  </si>
  <si>
    <t xml:space="preserve"> 3 : 1 (9, 7, -7, 5)</t>
  </si>
  <si>
    <t xml:space="preserve"> VALČÍK</t>
  </si>
  <si>
    <t xml:space="preserve"> 3 : 0 (9, 9, 5)</t>
  </si>
  <si>
    <t xml:space="preserve"> JANOVSKÝ</t>
  </si>
  <si>
    <t xml:space="preserve"> 3 : 2 (5, -9, 11, -8, 6)</t>
  </si>
  <si>
    <t xml:space="preserve"> 3 : 1 (-9, 8, 6, 7)</t>
  </si>
  <si>
    <t xml:space="preserve"> MITKA</t>
  </si>
  <si>
    <t xml:space="preserve"> OSMANČÍK</t>
  </si>
  <si>
    <t xml:space="preserve"> URBÁNEK</t>
  </si>
  <si>
    <t xml:space="preserve"> 3 : 0 (7, 7, 4)</t>
  </si>
  <si>
    <t xml:space="preserve"> 3 : 2 (-8, 8, -8, 7, 6)</t>
  </si>
  <si>
    <t xml:space="preserve"> 3 : 1 (10, 10, -8, 7)</t>
  </si>
  <si>
    <t xml:space="preserve"> 3 : 2 (-9, 8, 4, -4, 8)</t>
  </si>
  <si>
    <t xml:space="preserve"> 3 : 0 (7, 5, 7)</t>
  </si>
  <si>
    <t xml:space="preserve"> 3 : 0 (3, 11, 6)</t>
  </si>
  <si>
    <t xml:space="preserve"> VANĚK</t>
  </si>
  <si>
    <t xml:space="preserve"> PEŠEK</t>
  </si>
  <si>
    <t xml:space="preserve"> 3 : 1 (-10, 3, 9, 10)</t>
  </si>
  <si>
    <t xml:space="preserve"> 3 : 1 (-9, 8, 2, 7)</t>
  </si>
  <si>
    <t xml:space="preserve"> 3 : 1 (8, -9, 8, 11)</t>
  </si>
  <si>
    <t xml:space="preserve"> 3 : 2 (-9, -9, 7, 8, 7)</t>
  </si>
  <si>
    <t xml:space="preserve"> 3 : 1 (6, -12, 6, 10)</t>
  </si>
  <si>
    <t xml:space="preserve"> 3 : 0 (1, 2, 4)</t>
  </si>
  <si>
    <t xml:space="preserve"> 3 : 1 (12, 10, -12, 6)</t>
  </si>
  <si>
    <t xml:space="preserve"> 3 : 1 (-9, 6, 10, 5)</t>
  </si>
  <si>
    <t xml:space="preserve"> 3 : 0 (9, 9, 12)</t>
  </si>
  <si>
    <t xml:space="preserve"> 3 : 0 (8, 8, 10)</t>
  </si>
  <si>
    <t xml:space="preserve"> 3 : 0 (7, 5, 2)</t>
  </si>
  <si>
    <t xml:space="preserve"> 3 : 1 (9, 8, -5, 7)</t>
  </si>
  <si>
    <t xml:space="preserve"> 3 : 1 (-10, 5, 3, 3)</t>
  </si>
  <si>
    <t xml:space="preserve"> 3 : 1 (8, -8, 7, 9)</t>
  </si>
  <si>
    <t xml:space="preserve"> 3 : 1 (-9, 5, 7, 9)</t>
  </si>
  <si>
    <t xml:space="preserve"> 3 : 1 (4, -8, 10, 6)</t>
  </si>
  <si>
    <t xml:space="preserve"> 3 : 2 (-9, 8, -8, 7, 4)</t>
  </si>
  <si>
    <t xml:space="preserve"> 3 : 1 (9, 9, -10, 9)</t>
  </si>
  <si>
    <t xml:space="preserve"> 3 : 1 (-6, 7, 8, 6)</t>
  </si>
  <si>
    <t xml:space="preserve"> 3 : 1 (7, 9, -6, 5)</t>
  </si>
  <si>
    <t xml:space="preserve"> 3 : 1 (8, -7, 9, 2)</t>
  </si>
  <si>
    <t xml:space="preserve"> 3 : 0 (4, 4, 5)</t>
  </si>
  <si>
    <t xml:space="preserve"> 3 : 0 (4, 7, 7)</t>
  </si>
  <si>
    <t xml:space="preserve"> 3 : 1 (7, 5, -7, 4)</t>
  </si>
  <si>
    <t xml:space="preserve"> 3 : 0 (14, 7, 6)</t>
  </si>
  <si>
    <t xml:space="preserve"> 3 : 0 (11, 6, 3)</t>
  </si>
  <si>
    <t xml:space="preserve"> 3 : 0 (6, 5, 7)</t>
  </si>
  <si>
    <t xml:space="preserve"> 3 : 1 (10, -7, 8, 10)</t>
  </si>
  <si>
    <t xml:space="preserve"> 3 : 0 (4, 7, 4)</t>
  </si>
  <si>
    <t xml:space="preserve"> 3 : 2 (-6, 5, -8, 9, 4)</t>
  </si>
  <si>
    <t xml:space="preserve"> 3 : 1 (-10, 6, 8, 10)</t>
  </si>
  <si>
    <t xml:space="preserve"> 3 : 0 (3, 3, 8)</t>
  </si>
  <si>
    <t xml:space="preserve"> 3 : 1 (7, -10, 7, 7)</t>
  </si>
  <si>
    <t xml:space="preserve"> 3 : 0 (7, 5, 9)</t>
  </si>
  <si>
    <t xml:space="preserve"> 3 : 0 (8, 3, 7)</t>
  </si>
  <si>
    <t xml:space="preserve"> 3 : 1 (5, 10, -7, 7)</t>
  </si>
  <si>
    <t xml:space="preserve"> 3 : 0 (4, 7, 2)</t>
  </si>
  <si>
    <t xml:space="preserve"> 3 : 1 (8, 2, -13, 9)</t>
  </si>
  <si>
    <t xml:space="preserve"> 3 : 1 (-12, 9, 9, 8)</t>
  </si>
  <si>
    <t xml:space="preserve"> 3 : 2 (-5, 11, 10, -5, 7)</t>
  </si>
  <si>
    <t xml:space="preserve"> 3 : 2 (-7, -7, 7, 9, 12)</t>
  </si>
  <si>
    <t xml:space="preserve"> 3 : 0 (3, 5, 8)</t>
  </si>
  <si>
    <t xml:space="preserve"> 3 : 2 (9, -7, 8, -8, 8)</t>
  </si>
  <si>
    <t xml:space="preserve"> 3 : 1 (3, -7, 7, 9)</t>
  </si>
  <si>
    <t xml:space="preserve"> 3 : 1 (-3, 8, 9, 12)</t>
  </si>
  <si>
    <t xml:space="preserve"> 3 : 2 (8, -7, -5, 9, 7)</t>
  </si>
  <si>
    <t xml:space="preserve"> 3 : 0 (5, 5, 7)</t>
  </si>
  <si>
    <t>Dvouhra chlapci - 3. stupeň</t>
  </si>
  <si>
    <t xml:space="preserve"> RŮŽIČKA</t>
  </si>
  <si>
    <t xml:space="preserve"> 3 : 1 (7, -6, 6, 8)</t>
  </si>
  <si>
    <t xml:space="preserve"> VALENTA</t>
  </si>
  <si>
    <t xml:space="preserve"> 3 : 1 (7, 8, -18, 9)</t>
  </si>
  <si>
    <t xml:space="preserve"> 2 : 2 (8, 9, -7, -7)</t>
  </si>
  <si>
    <t xml:space="preserve"> 3 : 0 (7, 5, 5)</t>
  </si>
  <si>
    <t xml:space="preserve"> ČERNOTA</t>
  </si>
  <si>
    <t xml:space="preserve"> 3 : 0 (6, 6, 11)</t>
  </si>
  <si>
    <t xml:space="preserve"> PLACHTA</t>
  </si>
  <si>
    <t xml:space="preserve"> 3 : 0 (11, 5, 9)</t>
  </si>
  <si>
    <t xml:space="preserve"> ONDERKA</t>
  </si>
  <si>
    <t xml:space="preserve"> 3 : 2 (7, -8, 7, -9, 4)</t>
  </si>
  <si>
    <t xml:space="preserve"> 3 : 2 (-5, 9, -7, 4, 6)</t>
  </si>
  <si>
    <t xml:space="preserve"> 3 : 2 (7, -9, 5, -8, 6)</t>
  </si>
  <si>
    <t xml:space="preserve"> KOLDAS</t>
  </si>
  <si>
    <t xml:space="preserve"> 3 : 1 (10, 7, -10, 4)</t>
  </si>
  <si>
    <t xml:space="preserve"> 3 : 1 (8, -6, 1, 4)</t>
  </si>
  <si>
    <t xml:space="preserve"> 3 : 1 (-10, 9, 7, 6)</t>
  </si>
  <si>
    <t xml:space="preserve"> 3 : 1 (8, 7, -7, 4)</t>
  </si>
  <si>
    <t xml:space="preserve"> 3 : 0 (4, 5, 7)</t>
  </si>
  <si>
    <t xml:space="preserve"> 3 : 1 (-7, 9, 11, 4)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</si>
</sst>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&quot;($&quot;#,##0\)"/>
    <numFmt numFmtId="165" formatCode="0.0"/>
    <numFmt numFmtId="166" formatCode="dddd&quot;, &quot;mmmm\ dd&quot;, &quot;yyyy"/>
    <numFmt numFmtId="167" formatCode="[$-F400]h:mm:ss\ AM/PM"/>
  </numFmts>
  <fonts count="45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20"/>
      <color indexed="12"/>
      <name val="Arial CE"/>
      <family val="2"/>
    </font>
    <font>
      <b/>
      <i/>
      <sz val="12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24"/>
      <color indexed="8"/>
      <name val="Arial CE"/>
      <family val="2"/>
    </font>
    <font>
      <b/>
      <sz val="16"/>
      <color indexed="8"/>
      <name val="Arial CE"/>
      <family val="2"/>
    </font>
    <font>
      <b/>
      <sz val="10"/>
      <name val="Arial CE"/>
      <family val="2"/>
    </font>
    <font>
      <i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22"/>
      <name val="Arial CE"/>
      <family val="2"/>
    </font>
    <font>
      <b/>
      <sz val="22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sz val="14"/>
      <color indexed="8"/>
      <name val="Arial CE"/>
      <family val="2"/>
    </font>
    <font>
      <sz val="14"/>
      <color indexed="10"/>
      <name val="Arial CE"/>
      <family val="0"/>
    </font>
    <font>
      <sz val="12"/>
      <color indexed="8"/>
      <name val="Arial CE"/>
      <family val="0"/>
    </font>
    <font>
      <sz val="12"/>
      <name val="Arial"/>
      <family val="2"/>
    </font>
    <font>
      <b/>
      <i/>
      <sz val="16"/>
      <color indexed="8"/>
      <name val="Arial CE"/>
      <family val="0"/>
    </font>
    <font>
      <sz val="14"/>
      <color indexed="55"/>
      <name val="Arial CE"/>
      <family val="2"/>
    </font>
    <font>
      <b/>
      <i/>
      <sz val="14"/>
      <name val="Arial CE"/>
      <family val="0"/>
    </font>
    <font>
      <b/>
      <strike/>
      <sz val="12"/>
      <name val="Cambria"/>
      <family val="1"/>
    </font>
    <font>
      <strike/>
      <sz val="12"/>
      <name val="Cambria"/>
      <family val="1"/>
    </font>
    <font>
      <sz val="8"/>
      <name val="Tahoma"/>
      <family val="2"/>
    </font>
    <font>
      <sz val="14"/>
      <color theme="0" tint="-0.3499799966812134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</fills>
  <borders count="61">
    <border>
      <left/>
      <right/>
      <top/>
      <bottom/>
      <diagonal/>
    </border>
    <border>
      <left/>
      <right/>
      <top style="double">
        <color indexed="8"/>
      </top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thick"/>
    </border>
    <border>
      <left style="thick"/>
      <right/>
      <top/>
      <bottom/>
    </border>
    <border>
      <left/>
      <right style="thick"/>
      <top/>
      <bottom style="thick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 style="thick"/>
      <top/>
      <bottom/>
    </border>
    <border>
      <left/>
      <right/>
      <top/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ck"/>
      <right/>
      <top style="thick"/>
      <bottom/>
    </border>
    <border>
      <left/>
      <right style="thick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ill="0" applyBorder="0" applyAlignment="0" applyProtection="0"/>
    <xf numFmtId="3" fontId="0" fillId="0" borderId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164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2" fontId="0" fillId="0" borderId="0" applyFill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2" fillId="0" borderId="0" xfId="0" applyFont="1" applyFill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Alignment="1" applyProtection="1">
      <alignment horizontal="left"/>
      <protection locked="0"/>
    </xf>
    <xf numFmtId="165" fontId="22" fillId="0" borderId="0" xfId="0" applyNumberFormat="1" applyFont="1" applyAlignment="1" applyProtection="1">
      <alignment horizontal="center"/>
      <protection locked="0"/>
    </xf>
    <xf numFmtId="1" fontId="22" fillId="0" borderId="0" xfId="0" applyNumberFormat="1" applyFont="1" applyAlignment="1" applyProtection="1">
      <alignment horizontal="center"/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9" fillId="0" borderId="10" xfId="0" applyFont="1" applyBorder="1" applyAlignment="1">
      <alignment/>
    </xf>
    <xf numFmtId="0" fontId="27" fillId="0" borderId="11" xfId="0" applyFont="1" applyBorder="1" applyAlignment="1" applyProtection="1">
      <alignment horizontal="center"/>
      <protection/>
    </xf>
    <xf numFmtId="0" fontId="27" fillId="0" borderId="12" xfId="0" applyFont="1" applyBorder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27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7" fillId="0" borderId="13" xfId="0" applyFont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/>
    </xf>
    <xf numFmtId="0" fontId="27" fillId="0" borderId="14" xfId="0" applyFont="1" applyBorder="1" applyAlignment="1" applyProtection="1">
      <alignment horizontal="center"/>
      <protection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/>
    </xf>
    <xf numFmtId="0" fontId="18" fillId="0" borderId="0" xfId="0" applyFont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 applyProtection="1">
      <alignment horizontal="center"/>
      <protection locked="0"/>
    </xf>
    <xf numFmtId="0" fontId="18" fillId="24" borderId="0" xfId="0" applyFont="1" applyFill="1" applyAlignment="1" applyProtection="1">
      <alignment horizontal="center"/>
      <protection locked="0"/>
    </xf>
    <xf numFmtId="0" fontId="27" fillId="0" borderId="12" xfId="0" applyFont="1" applyBorder="1" applyAlignment="1" applyProtection="1">
      <alignment horizontal="center"/>
      <protection locked="0"/>
    </xf>
    <xf numFmtId="0" fontId="29" fillId="25" borderId="0" xfId="0" applyFont="1" applyFill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left"/>
      <protection locked="0"/>
    </xf>
    <xf numFmtId="0" fontId="37" fillId="0" borderId="0" xfId="0" applyFont="1" applyFill="1" applyAlignment="1" applyProtection="1">
      <alignment horizontal="left"/>
      <protection locked="0"/>
    </xf>
    <xf numFmtId="0" fontId="29" fillId="26" borderId="0" xfId="0" applyFont="1" applyFill="1" applyAlignment="1" applyProtection="1">
      <alignment/>
      <protection locked="0"/>
    </xf>
    <xf numFmtId="0" fontId="29" fillId="27" borderId="0" xfId="0" applyFont="1" applyFill="1" applyAlignment="1" applyProtection="1">
      <alignment/>
      <protection locked="0"/>
    </xf>
    <xf numFmtId="0" fontId="29" fillId="28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49" fontId="23" fillId="0" borderId="0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66" fontId="21" fillId="0" borderId="0" xfId="0" applyNumberFormat="1" applyFont="1" applyBorder="1" applyAlignment="1" applyProtection="1">
      <alignment horizontal="right"/>
      <protection/>
    </xf>
    <xf numFmtId="166" fontId="21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14" fontId="0" fillId="0" borderId="0" xfId="0" applyNumberFormat="1" applyFont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49" fontId="27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19" xfId="0" applyNumberFormat="1" applyFont="1" applyBorder="1" applyAlignment="1" applyProtection="1">
      <alignment horizont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49" fontId="27" fillId="0" borderId="0" xfId="0" applyNumberFormat="1" applyFont="1" applyBorder="1" applyAlignment="1" applyProtection="1">
      <alignment/>
      <protection/>
    </xf>
    <xf numFmtId="167" fontId="34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/>
      <protection/>
    </xf>
    <xf numFmtId="0" fontId="27" fillId="0" borderId="0" xfId="0" applyFont="1" applyAlignment="1" applyProtection="1">
      <alignment horizontal="right"/>
      <protection/>
    </xf>
    <xf numFmtId="0" fontId="35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2" fillId="0" borderId="17" xfId="0" applyFon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"/>
      <protection locked="0"/>
    </xf>
    <xf numFmtId="0" fontId="27" fillId="0" borderId="21" xfId="0" applyNumberFormat="1" applyFont="1" applyFill="1" applyBorder="1" applyAlignment="1" applyProtection="1">
      <alignment horizontal="center" vertical="center"/>
      <protection/>
    </xf>
    <xf numFmtId="0" fontId="27" fillId="0" borderId="2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49" fontId="22" fillId="0" borderId="0" xfId="0" applyNumberFormat="1" applyFont="1" applyBorder="1" applyAlignment="1" applyProtection="1">
      <alignment/>
      <protection/>
    </xf>
    <xf numFmtId="0" fontId="18" fillId="0" borderId="22" xfId="0" applyFont="1" applyBorder="1" applyAlignment="1" applyProtection="1">
      <alignment/>
      <protection/>
    </xf>
    <xf numFmtId="0" fontId="18" fillId="0" borderId="22" xfId="0" applyFont="1" applyBorder="1" applyAlignment="1" applyProtection="1">
      <alignment horizontal="center"/>
      <protection/>
    </xf>
    <xf numFmtId="0" fontId="18" fillId="4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49" fontId="22" fillId="0" borderId="0" xfId="0" applyNumberFormat="1" applyFont="1" applyBorder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37" fillId="0" borderId="0" xfId="49" applyNumberFormat="1" applyFont="1" applyAlignment="1" applyProtection="1">
      <alignment horizontal="right"/>
      <protection locked="0"/>
    </xf>
    <xf numFmtId="0" fontId="37" fillId="0" borderId="0" xfId="49" applyNumberFormat="1" applyFont="1" applyAlignment="1" applyProtection="1">
      <alignment horizontal="center"/>
      <protection locked="0"/>
    </xf>
    <xf numFmtId="0" fontId="22" fillId="0" borderId="0" xfId="49" applyNumberFormat="1" applyFont="1" applyAlignment="1" applyProtection="1">
      <alignment horizontal="right"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 horizontal="center"/>
      <protection locked="0"/>
    </xf>
    <xf numFmtId="0" fontId="37" fillId="0" borderId="0" xfId="49" applyNumberFormat="1" applyFont="1" applyFill="1" applyAlignment="1" applyProtection="1">
      <alignment horizontal="center"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0" xfId="49" applyNumberFormat="1" applyFont="1" applyFill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37" fillId="0" borderId="0" xfId="49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49" applyNumberFormat="1" applyFont="1" applyAlignment="1" applyProtection="1">
      <alignment/>
      <protection locked="0"/>
    </xf>
    <xf numFmtId="167" fontId="34" fillId="0" borderId="0" xfId="0" applyNumberFormat="1" applyFont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24" borderId="25" xfId="0" applyFont="1" applyFill="1" applyBorder="1" applyAlignment="1" applyProtection="1">
      <alignment/>
      <protection locked="0"/>
    </xf>
    <xf numFmtId="0" fontId="0" fillId="24" borderId="26" xfId="0" applyFont="1" applyFill="1" applyBorder="1" applyAlignment="1" applyProtection="1">
      <alignment/>
      <protection locked="0"/>
    </xf>
    <xf numFmtId="0" fontId="0" fillId="24" borderId="27" xfId="0" applyFont="1" applyFill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24" borderId="30" xfId="0" applyFont="1" applyFill="1" applyBorder="1" applyAlignment="1" applyProtection="1">
      <alignment/>
      <protection locked="0"/>
    </xf>
    <xf numFmtId="0" fontId="0" fillId="24" borderId="31" xfId="0" applyFont="1" applyFill="1" applyBorder="1" applyAlignment="1" applyProtection="1">
      <alignment/>
      <protection locked="0"/>
    </xf>
    <xf numFmtId="0" fontId="0" fillId="24" borderId="32" xfId="0" applyFont="1" applyFill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24" borderId="35" xfId="0" applyFont="1" applyFill="1" applyBorder="1" applyAlignment="1" applyProtection="1">
      <alignment/>
      <protection locked="0"/>
    </xf>
    <xf numFmtId="0" fontId="0" fillId="24" borderId="36" xfId="0" applyFont="1" applyFill="1" applyBorder="1" applyAlignment="1" applyProtection="1">
      <alignment/>
      <protection locked="0"/>
    </xf>
    <xf numFmtId="0" fontId="0" fillId="24" borderId="37" xfId="0" applyFont="1" applyFill="1" applyBorder="1" applyAlignment="1" applyProtection="1">
      <alignment/>
      <protection locked="0"/>
    </xf>
    <xf numFmtId="166" fontId="22" fillId="0" borderId="0" xfId="0" applyNumberFormat="1" applyFont="1" applyBorder="1" applyAlignment="1" applyProtection="1">
      <alignment/>
      <protection/>
    </xf>
    <xf numFmtId="0" fontId="33" fillId="0" borderId="20" xfId="0" applyFont="1" applyBorder="1" applyAlignment="1" applyProtection="1">
      <alignment horizontal="center" vertical="center"/>
      <protection locked="0"/>
    </xf>
    <xf numFmtId="0" fontId="0" fillId="24" borderId="25" xfId="0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38" xfId="0" applyNumberFormat="1" applyFont="1" applyFill="1" applyBorder="1" applyAlignment="1" applyProtection="1">
      <alignment vertical="center"/>
      <protection/>
    </xf>
    <xf numFmtId="0" fontId="0" fillId="0" borderId="39" xfId="0" applyNumberFormat="1" applyFont="1" applyFill="1" applyBorder="1" applyAlignment="1" applyProtection="1">
      <alignment vertical="center"/>
      <protection/>
    </xf>
    <xf numFmtId="49" fontId="0" fillId="24" borderId="40" xfId="0" applyNumberFormat="1" applyFill="1" applyBorder="1" applyAlignment="1" applyProtection="1">
      <alignment/>
      <protection locked="0"/>
    </xf>
    <xf numFmtId="49" fontId="0" fillId="24" borderId="41" xfId="0" applyNumberFormat="1" applyFont="1" applyFill="1" applyBorder="1" applyAlignment="1" applyProtection="1">
      <alignment/>
      <protection locked="0"/>
    </xf>
    <xf numFmtId="49" fontId="0" fillId="24" borderId="42" xfId="0" applyNumberFormat="1" applyFont="1" applyFill="1" applyBorder="1" applyAlignment="1" applyProtection="1">
      <alignment/>
      <protection locked="0"/>
    </xf>
    <xf numFmtId="49" fontId="0" fillId="24" borderId="40" xfId="0" applyNumberFormat="1" applyFont="1" applyFill="1" applyBorder="1" applyAlignment="1" applyProtection="1">
      <alignment/>
      <protection locked="0"/>
    </xf>
    <xf numFmtId="0" fontId="27" fillId="0" borderId="21" xfId="0" applyFont="1" applyFill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/>
      <protection/>
    </xf>
    <xf numFmtId="0" fontId="27" fillId="0" borderId="43" xfId="0" applyFont="1" applyBorder="1" applyAlignment="1" applyProtection="1">
      <alignment vertical="center"/>
      <protection/>
    </xf>
    <xf numFmtId="0" fontId="27" fillId="0" borderId="44" xfId="0" applyFont="1" applyBorder="1" applyAlignment="1" applyProtection="1">
      <alignment vertical="center"/>
      <protection/>
    </xf>
    <xf numFmtId="0" fontId="27" fillId="0" borderId="38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/>
      <protection/>
    </xf>
    <xf numFmtId="0" fontId="0" fillId="0" borderId="45" xfId="0" applyNumberFormat="1" applyFont="1" applyFill="1" applyBorder="1" applyAlignment="1" applyProtection="1">
      <alignment vertical="center"/>
      <protection/>
    </xf>
    <xf numFmtId="0" fontId="27" fillId="0" borderId="46" xfId="0" applyFont="1" applyBorder="1" applyAlignment="1" applyProtection="1">
      <alignment horizontal="center" vertical="center"/>
      <protection/>
    </xf>
    <xf numFmtId="0" fontId="27" fillId="0" borderId="46" xfId="0" applyNumberFormat="1" applyFont="1" applyFill="1" applyBorder="1" applyAlignment="1" applyProtection="1">
      <alignment horizontal="center" vertical="center"/>
      <protection/>
    </xf>
    <xf numFmtId="0" fontId="22" fillId="0" borderId="46" xfId="0" applyFont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NumberFormat="1" applyFont="1" applyBorder="1" applyAlignment="1" applyProtection="1">
      <alignment horizontal="right" vertical="top"/>
      <protection/>
    </xf>
    <xf numFmtId="167" fontId="3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167" fontId="34" fillId="0" borderId="0" xfId="0" applyNumberFormat="1" applyFont="1" applyBorder="1" applyAlignment="1" applyProtection="1">
      <alignment horizontal="center" vertical="center"/>
      <protection/>
    </xf>
    <xf numFmtId="0" fontId="27" fillId="29" borderId="12" xfId="0" applyFont="1" applyFill="1" applyBorder="1" applyAlignment="1" applyProtection="1">
      <alignment/>
      <protection/>
    </xf>
    <xf numFmtId="0" fontId="27" fillId="29" borderId="0" xfId="0" applyFont="1" applyFill="1" applyBorder="1" applyAlignment="1" applyProtection="1">
      <alignment horizontal="center"/>
      <protection/>
    </xf>
    <xf numFmtId="0" fontId="27" fillId="29" borderId="10" xfId="0" applyFont="1" applyFill="1" applyBorder="1" applyAlignment="1" applyProtection="1">
      <alignment/>
      <protection/>
    </xf>
    <xf numFmtId="0" fontId="27" fillId="29" borderId="0" xfId="0" applyFont="1" applyFill="1" applyBorder="1" applyAlignment="1" applyProtection="1">
      <alignment/>
      <protection/>
    </xf>
    <xf numFmtId="0" fontId="27" fillId="29" borderId="47" xfId="0" applyFont="1" applyFill="1" applyBorder="1" applyAlignment="1" applyProtection="1">
      <alignment/>
      <protection/>
    </xf>
    <xf numFmtId="0" fontId="27" fillId="29" borderId="47" xfId="0" applyFont="1" applyFill="1" applyBorder="1" applyAlignment="1" applyProtection="1">
      <alignment horizontal="center"/>
      <protection/>
    </xf>
    <xf numFmtId="0" fontId="27" fillId="29" borderId="48" xfId="0" applyFont="1" applyFill="1" applyBorder="1" applyAlignment="1" applyProtection="1">
      <alignment/>
      <protection/>
    </xf>
    <xf numFmtId="0" fontId="27" fillId="29" borderId="49" xfId="0" applyFont="1" applyFill="1" applyBorder="1" applyAlignment="1" applyProtection="1">
      <alignment/>
      <protection/>
    </xf>
    <xf numFmtId="0" fontId="27" fillId="29" borderId="50" xfId="0" applyFont="1" applyFill="1" applyBorder="1" applyAlignment="1" applyProtection="1">
      <alignment/>
      <protection/>
    </xf>
    <xf numFmtId="0" fontId="27" fillId="29" borderId="51" xfId="0" applyFont="1" applyFill="1" applyBorder="1" applyAlignment="1" applyProtection="1">
      <alignment/>
      <protection/>
    </xf>
    <xf numFmtId="0" fontId="29" fillId="26" borderId="11" xfId="0" applyFont="1" applyFill="1" applyBorder="1" applyAlignment="1">
      <alignment/>
    </xf>
    <xf numFmtId="49" fontId="0" fillId="24" borderId="41" xfId="0" applyNumberFormat="1" applyFill="1" applyBorder="1" applyAlignment="1" applyProtection="1">
      <alignment/>
      <protection locked="0"/>
    </xf>
    <xf numFmtId="49" fontId="0" fillId="24" borderId="42" xfId="0" applyNumberFormat="1" applyFill="1" applyBorder="1" applyAlignment="1" applyProtection="1">
      <alignment/>
      <protection locked="0"/>
    </xf>
    <xf numFmtId="0" fontId="44" fillId="29" borderId="11" xfId="0" applyFont="1" applyFill="1" applyBorder="1" applyAlignment="1" applyProtection="1">
      <alignment/>
      <protection/>
    </xf>
    <xf numFmtId="0" fontId="29" fillId="0" borderId="52" xfId="0" applyFont="1" applyBorder="1" applyAlignment="1">
      <alignment/>
    </xf>
    <xf numFmtId="0" fontId="2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26" fillId="30" borderId="53" xfId="0" applyFont="1" applyFill="1" applyBorder="1" applyAlignment="1">
      <alignment vertical="center"/>
    </xf>
    <xf numFmtId="0" fontId="26" fillId="30" borderId="54" xfId="0" applyFont="1" applyFill="1" applyBorder="1" applyAlignment="1">
      <alignment vertical="center"/>
    </xf>
    <xf numFmtId="0" fontId="28" fillId="30" borderId="55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/>
      <protection/>
    </xf>
    <xf numFmtId="0" fontId="28" fillId="30" borderId="20" xfId="0" applyFont="1" applyFill="1" applyBorder="1" applyAlignment="1">
      <alignment horizontal="center" vertical="center"/>
    </xf>
    <xf numFmtId="0" fontId="21" fillId="0" borderId="0" xfId="0" applyNumberFormat="1" applyFont="1" applyBorder="1" applyAlignment="1" applyProtection="1">
      <alignment horizontal="center" vertical="top"/>
      <protection/>
    </xf>
    <xf numFmtId="0" fontId="27" fillId="0" borderId="0" xfId="0" applyFont="1" applyAlignment="1" applyProtection="1">
      <alignment vertical="top"/>
      <protection/>
    </xf>
    <xf numFmtId="0" fontId="27" fillId="0" borderId="16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66" fontId="21" fillId="0" borderId="0" xfId="0" applyNumberFormat="1" applyFont="1" applyBorder="1" applyAlignment="1" applyProtection="1">
      <alignment horizontal="center"/>
      <protection/>
    </xf>
    <xf numFmtId="0" fontId="41" fillId="0" borderId="0" xfId="0" applyFont="1" applyFill="1" applyAlignment="1" applyProtection="1">
      <alignment/>
      <protection/>
    </xf>
    <xf numFmtId="0" fontId="42" fillId="0" borderId="0" xfId="0" applyFont="1" applyAlignment="1" applyProtection="1">
      <alignment horizontal="left"/>
      <protection locked="0"/>
    </xf>
    <xf numFmtId="0" fontId="42" fillId="0" borderId="0" xfId="0" applyFont="1" applyAlignment="1" applyProtection="1">
      <alignment/>
      <protection locked="0"/>
    </xf>
    <xf numFmtId="0" fontId="42" fillId="0" borderId="0" xfId="49" applyNumberFormat="1" applyFont="1" applyAlignment="1" applyProtection="1">
      <alignment horizontal="right"/>
      <protection locked="0"/>
    </xf>
    <xf numFmtId="0" fontId="42" fillId="0" borderId="0" xfId="49" applyNumberFormat="1" applyFont="1" applyAlignment="1" applyProtection="1">
      <alignment horizontal="center"/>
      <protection locked="0"/>
    </xf>
    <xf numFmtId="0" fontId="42" fillId="0" borderId="0" xfId="0" applyFont="1" applyFill="1" applyAlignment="1" applyProtection="1">
      <alignment horizontal="center"/>
      <protection locked="0"/>
    </xf>
    <xf numFmtId="0" fontId="42" fillId="0" borderId="0" xfId="0" applyFont="1" applyAlignment="1" applyProtection="1">
      <alignment/>
      <protection locked="0"/>
    </xf>
    <xf numFmtId="0" fontId="42" fillId="0" borderId="0" xfId="49" applyNumberFormat="1" applyFont="1" applyAlignment="1" applyProtection="1">
      <alignment/>
      <protection locked="0"/>
    </xf>
    <xf numFmtId="0" fontId="42" fillId="0" borderId="0" xfId="49" applyNumberFormat="1" applyFont="1" applyFill="1" applyAlignment="1" applyProtection="1">
      <alignment/>
      <protection locked="0"/>
    </xf>
    <xf numFmtId="0" fontId="42" fillId="0" borderId="0" xfId="0" applyFont="1" applyFill="1" applyAlignment="1" applyProtection="1">
      <alignment/>
      <protection locked="0"/>
    </xf>
    <xf numFmtId="0" fontId="42" fillId="0" borderId="0" xfId="0" applyFont="1" applyFill="1" applyAlignment="1" applyProtection="1">
      <alignment/>
      <protection locked="0"/>
    </xf>
    <xf numFmtId="0" fontId="42" fillId="0" borderId="0" xfId="49" applyNumberFormat="1" applyFont="1" applyFill="1" applyAlignment="1" applyProtection="1">
      <alignment horizontal="center"/>
      <protection locked="0"/>
    </xf>
    <xf numFmtId="0" fontId="29" fillId="31" borderId="0" xfId="0" applyFont="1" applyFill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 horizontal="left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30" fillId="0" borderId="56" xfId="0" applyFont="1" applyBorder="1" applyAlignment="1" applyProtection="1">
      <alignment horizontal="center" vertical="center"/>
      <protection/>
    </xf>
    <xf numFmtId="0" fontId="31" fillId="26" borderId="56" xfId="0" applyFont="1" applyFill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50" xfId="0" applyBorder="1" applyAlignment="1" applyProtection="1">
      <alignment horizontal="center"/>
      <protection/>
    </xf>
    <xf numFmtId="0" fontId="29" fillId="30" borderId="57" xfId="0" applyFont="1" applyFill="1" applyBorder="1" applyAlignment="1">
      <alignment horizontal="center" vertical="center"/>
    </xf>
    <xf numFmtId="0" fontId="29" fillId="30" borderId="56" xfId="0" applyFont="1" applyFill="1" applyBorder="1" applyAlignment="1">
      <alignment horizontal="center" vertical="center"/>
    </xf>
    <xf numFmtId="0" fontId="28" fillId="30" borderId="56" xfId="0" applyFont="1" applyFill="1" applyBorder="1" applyAlignment="1">
      <alignment horizontal="center" vertical="center"/>
    </xf>
    <xf numFmtId="0" fontId="26" fillId="30" borderId="58" xfId="0" applyFont="1" applyFill="1" applyBorder="1" applyAlignment="1">
      <alignment horizontal="center" vertical="center"/>
    </xf>
    <xf numFmtId="0" fontId="26" fillId="30" borderId="59" xfId="0" applyFont="1" applyFill="1" applyBorder="1" applyAlignment="1">
      <alignment horizontal="center" vertical="center"/>
    </xf>
    <xf numFmtId="0" fontId="26" fillId="30" borderId="60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6" fontId="21" fillId="0" borderId="0" xfId="0" applyNumberFormat="1" applyFont="1" applyBorder="1" applyAlignment="1" applyProtection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MSSST pořadí" xfId="49"/>
    <cellStyle name="Pevný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áhlaví 1" xfId="60"/>
    <cellStyle name="Záhlaví 2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22"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/>
        <u val="single"/>
      </font>
    </dxf>
    <dxf>
      <font>
        <b/>
        <i/>
        <u val="single"/>
      </font>
      <border/>
    </dxf>
    <dxf>
      <font>
        <b/>
        <i val="0"/>
        <color rgb="FF0070C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244"/>
  <sheetViews>
    <sheetView tabSelected="1" view="pageBreakPreview" zoomScaleNormal="75" zoomScaleSheetLayoutView="100" zoomScalePageLayoutView="0" workbookViewId="0" topLeftCell="A1">
      <pane ySplit="4" topLeftCell="A5" activePane="bottomLeft" state="frozen"/>
      <selection pane="topLeft" activeCell="A1" sqref="A1:I1"/>
      <selection pane="bottomLeft" activeCell="A1" sqref="A1:J1"/>
    </sheetView>
  </sheetViews>
  <sheetFormatPr defaultColWidth="9.00390625" defaultRowHeight="12.75"/>
  <cols>
    <col min="1" max="1" width="4.875" style="38" customWidth="1"/>
    <col min="2" max="2" width="19.75390625" style="38" customWidth="1"/>
    <col min="3" max="3" width="11.75390625" style="38" customWidth="1"/>
    <col min="4" max="4" width="6.00390625" style="38" hidden="1" customWidth="1"/>
    <col min="5" max="5" width="40.375" style="38" bestFit="1" customWidth="1"/>
    <col min="6" max="6" width="6.125" style="38" customWidth="1"/>
    <col min="7" max="7" width="11.125" style="38" hidden="1" customWidth="1"/>
    <col min="8" max="8" width="11.375" style="38" bestFit="1" customWidth="1"/>
    <col min="9" max="9" width="1.12109375" style="38" customWidth="1"/>
    <col min="10" max="10" width="11.375" style="38" bestFit="1" customWidth="1"/>
    <col min="11" max="16384" width="9.125" style="38" customWidth="1"/>
  </cols>
  <sheetData>
    <row r="1" spans="1:10" ht="26.25">
      <c r="A1" s="195" t="s">
        <v>105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18">
      <c r="A2" s="81" t="s">
        <v>0</v>
      </c>
      <c r="B2" s="78"/>
      <c r="C2" s="196" t="s">
        <v>171</v>
      </c>
      <c r="D2" s="196"/>
      <c r="E2" s="196"/>
      <c r="F2" s="196"/>
      <c r="G2" s="196"/>
      <c r="H2" s="196"/>
      <c r="I2" s="196"/>
      <c r="J2" s="196"/>
    </row>
    <row r="3" spans="1:13" ht="15">
      <c r="A3" s="81" t="s">
        <v>1</v>
      </c>
      <c r="B3" s="79"/>
      <c r="C3" s="1" t="s">
        <v>82</v>
      </c>
      <c r="D3" s="79"/>
      <c r="E3" s="79"/>
      <c r="F3" s="82" t="s">
        <v>2</v>
      </c>
      <c r="G3" s="82" t="s">
        <v>2</v>
      </c>
      <c r="H3" s="88" t="s">
        <v>417</v>
      </c>
      <c r="I3" s="83" t="s">
        <v>13</v>
      </c>
      <c r="J3" s="88"/>
      <c r="K3" s="79"/>
      <c r="L3" s="79"/>
      <c r="M3" s="79"/>
    </row>
    <row r="4" spans="1:13" s="79" customFormat="1" ht="15.75">
      <c r="A4" s="80" t="s">
        <v>258</v>
      </c>
      <c r="B4" s="84" t="s">
        <v>3</v>
      </c>
      <c r="C4" s="84" t="s">
        <v>4</v>
      </c>
      <c r="D4" s="85" t="s">
        <v>31</v>
      </c>
      <c r="E4" s="85" t="s">
        <v>5</v>
      </c>
      <c r="F4" s="85" t="s">
        <v>48</v>
      </c>
      <c r="G4" s="85" t="s">
        <v>6</v>
      </c>
      <c r="H4" s="85" t="s">
        <v>7</v>
      </c>
      <c r="I4" s="85"/>
      <c r="J4" s="85" t="s">
        <v>8</v>
      </c>
      <c r="K4" s="80"/>
      <c r="L4" s="80"/>
      <c r="M4" s="80"/>
    </row>
    <row r="5" spans="1:10" ht="15.75" customHeight="1">
      <c r="A5" s="87">
        <v>1</v>
      </c>
      <c r="B5" s="96" t="s">
        <v>300</v>
      </c>
      <c r="C5" s="96" t="s">
        <v>29</v>
      </c>
      <c r="D5" s="96" t="s">
        <v>300</v>
      </c>
      <c r="E5" s="93" t="s">
        <v>63</v>
      </c>
      <c r="F5" s="93">
        <v>2000</v>
      </c>
      <c r="G5" s="94"/>
      <c r="H5" s="94">
        <v>1</v>
      </c>
      <c r="I5" s="28"/>
      <c r="J5" s="29">
        <v>1</v>
      </c>
    </row>
    <row r="6" spans="1:10" ht="15.75">
      <c r="A6" s="87">
        <v>2</v>
      </c>
      <c r="B6" s="96" t="s">
        <v>301</v>
      </c>
      <c r="C6" s="96" t="s">
        <v>33</v>
      </c>
      <c r="D6" s="96" t="s">
        <v>301</v>
      </c>
      <c r="E6" s="93" t="s">
        <v>17</v>
      </c>
      <c r="F6" s="93">
        <v>2000</v>
      </c>
      <c r="G6" s="94"/>
      <c r="H6" s="94">
        <v>2</v>
      </c>
      <c r="I6" s="28"/>
      <c r="J6" s="29">
        <v>1</v>
      </c>
    </row>
    <row r="7" spans="1:10" ht="15.75">
      <c r="A7" s="87">
        <v>3</v>
      </c>
      <c r="B7" s="96" t="s">
        <v>302</v>
      </c>
      <c r="C7" s="96" t="s">
        <v>54</v>
      </c>
      <c r="D7" s="96" t="s">
        <v>302</v>
      </c>
      <c r="E7" s="93" t="s">
        <v>50</v>
      </c>
      <c r="F7" s="93">
        <v>2000</v>
      </c>
      <c r="G7" s="94"/>
      <c r="H7" s="94">
        <v>3</v>
      </c>
      <c r="I7" s="28"/>
      <c r="J7" s="29">
        <v>1</v>
      </c>
    </row>
    <row r="8" spans="1:10" ht="15.75">
      <c r="A8" s="87">
        <v>4</v>
      </c>
      <c r="B8" s="96" t="s">
        <v>51</v>
      </c>
      <c r="C8" s="96" t="s">
        <v>33</v>
      </c>
      <c r="D8" s="96" t="s">
        <v>51</v>
      </c>
      <c r="E8" s="93" t="s">
        <v>50</v>
      </c>
      <c r="F8" s="93">
        <v>2002</v>
      </c>
      <c r="G8" s="94"/>
      <c r="H8" s="94">
        <v>4</v>
      </c>
      <c r="I8" s="28"/>
      <c r="J8" s="29">
        <v>1</v>
      </c>
    </row>
    <row r="9" spans="1:10" ht="15.75">
      <c r="A9" s="87">
        <v>5</v>
      </c>
      <c r="B9" s="96" t="s">
        <v>303</v>
      </c>
      <c r="C9" s="96" t="s">
        <v>60</v>
      </c>
      <c r="D9" s="96" t="s">
        <v>303</v>
      </c>
      <c r="E9" s="93" t="s">
        <v>72</v>
      </c>
      <c r="F9" s="93">
        <v>2001</v>
      </c>
      <c r="G9" s="94"/>
      <c r="H9" s="94">
        <v>5</v>
      </c>
      <c r="I9" s="28"/>
      <c r="J9" s="29">
        <v>1</v>
      </c>
    </row>
    <row r="10" spans="1:10" ht="15.75">
      <c r="A10" s="87">
        <v>6</v>
      </c>
      <c r="B10" s="96" t="s">
        <v>304</v>
      </c>
      <c r="C10" s="96" t="s">
        <v>65</v>
      </c>
      <c r="D10" s="96" t="s">
        <v>304</v>
      </c>
      <c r="E10" s="93" t="s">
        <v>15</v>
      </c>
      <c r="F10" s="93">
        <v>2001</v>
      </c>
      <c r="G10" s="94"/>
      <c r="H10" s="94">
        <v>6</v>
      </c>
      <c r="I10" s="28"/>
      <c r="J10" s="29">
        <v>1</v>
      </c>
    </row>
    <row r="11" spans="1:10" ht="15.75">
      <c r="A11" s="87">
        <v>7</v>
      </c>
      <c r="B11" s="96" t="s">
        <v>305</v>
      </c>
      <c r="C11" s="96" t="s">
        <v>53</v>
      </c>
      <c r="D11" s="96" t="s">
        <v>305</v>
      </c>
      <c r="E11" s="93" t="s">
        <v>59</v>
      </c>
      <c r="F11" s="93">
        <v>2000</v>
      </c>
      <c r="G11" s="94"/>
      <c r="H11" s="94">
        <v>7</v>
      </c>
      <c r="I11" s="28"/>
      <c r="J11" s="29">
        <v>1</v>
      </c>
    </row>
    <row r="12" spans="1:10" ht="15.75">
      <c r="A12" s="87">
        <v>8</v>
      </c>
      <c r="B12" s="96" t="s">
        <v>306</v>
      </c>
      <c r="C12" s="96" t="s">
        <v>30</v>
      </c>
      <c r="D12" s="96" t="s">
        <v>306</v>
      </c>
      <c r="E12" s="93" t="s">
        <v>15</v>
      </c>
      <c r="F12" s="93">
        <v>2000</v>
      </c>
      <c r="G12" s="94"/>
      <c r="H12" s="94">
        <v>8</v>
      </c>
      <c r="I12" s="28"/>
      <c r="J12" s="29">
        <v>1</v>
      </c>
    </row>
    <row r="13" spans="1:10" ht="15.75">
      <c r="A13" s="87">
        <v>9</v>
      </c>
      <c r="B13" s="96" t="s">
        <v>307</v>
      </c>
      <c r="C13" s="96" t="s">
        <v>60</v>
      </c>
      <c r="D13" s="96" t="s">
        <v>307</v>
      </c>
      <c r="E13" s="93" t="s">
        <v>308</v>
      </c>
      <c r="F13" s="93">
        <v>2000</v>
      </c>
      <c r="G13" s="94"/>
      <c r="H13" s="94">
        <v>9</v>
      </c>
      <c r="I13" s="28"/>
      <c r="J13" s="29">
        <v>1</v>
      </c>
    </row>
    <row r="14" spans="1:10" ht="15.75">
      <c r="A14" s="87">
        <v>10</v>
      </c>
      <c r="B14" s="96" t="s">
        <v>309</v>
      </c>
      <c r="C14" s="96" t="s">
        <v>56</v>
      </c>
      <c r="D14" s="96" t="s">
        <v>309</v>
      </c>
      <c r="E14" s="93" t="s">
        <v>257</v>
      </c>
      <c r="F14" s="93">
        <v>2001</v>
      </c>
      <c r="G14" s="94"/>
      <c r="H14" s="94">
        <v>10</v>
      </c>
      <c r="I14" s="28"/>
      <c r="J14" s="29">
        <v>1</v>
      </c>
    </row>
    <row r="15" spans="1:10" ht="15.75">
      <c r="A15" s="87">
        <v>11</v>
      </c>
      <c r="B15" s="96" t="s">
        <v>310</v>
      </c>
      <c r="C15" s="96" t="s">
        <v>67</v>
      </c>
      <c r="D15" s="96" t="s">
        <v>310</v>
      </c>
      <c r="E15" s="93" t="s">
        <v>311</v>
      </c>
      <c r="F15" s="93">
        <v>2000</v>
      </c>
      <c r="G15" s="94"/>
      <c r="H15" s="94">
        <v>11</v>
      </c>
      <c r="I15" s="28"/>
      <c r="J15" s="29">
        <v>1</v>
      </c>
    </row>
    <row r="16" spans="1:10" ht="15.75">
      <c r="A16" s="87">
        <v>12</v>
      </c>
      <c r="B16" s="96" t="s">
        <v>312</v>
      </c>
      <c r="C16" s="96" t="s">
        <v>183</v>
      </c>
      <c r="D16" s="96" t="s">
        <v>312</v>
      </c>
      <c r="E16" s="93" t="s">
        <v>175</v>
      </c>
      <c r="F16" s="93">
        <v>2001</v>
      </c>
      <c r="G16" s="94"/>
      <c r="H16" s="94">
        <v>12</v>
      </c>
      <c r="I16" s="28"/>
      <c r="J16" s="29">
        <v>1</v>
      </c>
    </row>
    <row r="17" spans="1:10" ht="15.75">
      <c r="A17" s="87">
        <v>13</v>
      </c>
      <c r="B17" s="96" t="s">
        <v>313</v>
      </c>
      <c r="C17" s="96" t="s">
        <v>57</v>
      </c>
      <c r="D17" s="97" t="s">
        <v>313</v>
      </c>
      <c r="E17" s="93" t="s">
        <v>17</v>
      </c>
      <c r="F17" s="93">
        <v>2001</v>
      </c>
      <c r="G17" s="95"/>
      <c r="H17" s="94">
        <v>13</v>
      </c>
      <c r="I17" s="28"/>
      <c r="J17" s="29">
        <v>1</v>
      </c>
    </row>
    <row r="18" spans="1:10" ht="15.75">
      <c r="A18" s="87">
        <v>14</v>
      </c>
      <c r="B18" s="96" t="s">
        <v>314</v>
      </c>
      <c r="C18" s="96" t="s">
        <v>60</v>
      </c>
      <c r="D18" s="97" t="s">
        <v>314</v>
      </c>
      <c r="E18" s="93" t="s">
        <v>315</v>
      </c>
      <c r="F18" s="93">
        <v>2001</v>
      </c>
      <c r="G18" s="95"/>
      <c r="H18" s="94">
        <v>14</v>
      </c>
      <c r="I18" s="6"/>
      <c r="J18" s="29">
        <v>1</v>
      </c>
    </row>
    <row r="19" spans="1:10" ht="15.75">
      <c r="A19" s="87">
        <v>15</v>
      </c>
      <c r="B19" s="96" t="s">
        <v>172</v>
      </c>
      <c r="C19" s="96" t="s">
        <v>67</v>
      </c>
      <c r="D19" s="97" t="s">
        <v>172</v>
      </c>
      <c r="E19" s="93" t="s">
        <v>173</v>
      </c>
      <c r="F19" s="93">
        <v>2002</v>
      </c>
      <c r="G19" s="95"/>
      <c r="H19" s="94">
        <v>15</v>
      </c>
      <c r="I19" s="6"/>
      <c r="J19" s="29">
        <v>1</v>
      </c>
    </row>
    <row r="20" spans="1:10" ht="15.75">
      <c r="A20" s="87">
        <v>16</v>
      </c>
      <c r="B20" s="96" t="s">
        <v>179</v>
      </c>
      <c r="C20" s="96" t="s">
        <v>56</v>
      </c>
      <c r="D20" s="97" t="s">
        <v>179</v>
      </c>
      <c r="E20" s="93" t="s">
        <v>59</v>
      </c>
      <c r="F20" s="93">
        <v>2002</v>
      </c>
      <c r="G20" s="95"/>
      <c r="H20" s="94">
        <v>16</v>
      </c>
      <c r="I20" s="6"/>
      <c r="J20" s="29">
        <v>1</v>
      </c>
    </row>
    <row r="21" spans="1:10" ht="15.75">
      <c r="A21" s="87">
        <v>17</v>
      </c>
      <c r="B21" s="96" t="s">
        <v>174</v>
      </c>
      <c r="C21" s="96" t="s">
        <v>60</v>
      </c>
      <c r="D21" s="97" t="s">
        <v>174</v>
      </c>
      <c r="E21" s="93" t="s">
        <v>175</v>
      </c>
      <c r="F21" s="93">
        <v>2002</v>
      </c>
      <c r="G21" s="95"/>
      <c r="H21" s="94">
        <v>17</v>
      </c>
      <c r="I21" s="6"/>
      <c r="J21" s="29">
        <v>1</v>
      </c>
    </row>
    <row r="22" spans="1:10" ht="15.75">
      <c r="A22" s="87">
        <v>18</v>
      </c>
      <c r="B22" s="96" t="s">
        <v>176</v>
      </c>
      <c r="C22" s="96" t="s">
        <v>177</v>
      </c>
      <c r="D22" s="97" t="s">
        <v>176</v>
      </c>
      <c r="E22" s="93" t="s">
        <v>178</v>
      </c>
      <c r="F22" s="93">
        <v>2002</v>
      </c>
      <c r="G22" s="95"/>
      <c r="H22" s="94">
        <v>18</v>
      </c>
      <c r="I22" s="6"/>
      <c r="J22" s="29">
        <v>1</v>
      </c>
    </row>
    <row r="23" spans="1:10" ht="15.75">
      <c r="A23" s="87">
        <v>19</v>
      </c>
      <c r="B23" s="96" t="s">
        <v>316</v>
      </c>
      <c r="C23" s="96" t="s">
        <v>30</v>
      </c>
      <c r="D23" s="97" t="s">
        <v>316</v>
      </c>
      <c r="E23" s="93" t="s">
        <v>466</v>
      </c>
      <c r="F23" s="93">
        <v>2001</v>
      </c>
      <c r="G23" s="95"/>
      <c r="H23" s="94">
        <v>20</v>
      </c>
      <c r="I23" s="6"/>
      <c r="J23" s="29">
        <v>1</v>
      </c>
    </row>
    <row r="24" spans="1:10" ht="15.75">
      <c r="A24" s="87">
        <v>20</v>
      </c>
      <c r="B24" s="96" t="s">
        <v>317</v>
      </c>
      <c r="C24" s="96" t="s">
        <v>68</v>
      </c>
      <c r="D24" s="97" t="s">
        <v>317</v>
      </c>
      <c r="E24" s="93" t="s">
        <v>16</v>
      </c>
      <c r="F24" s="93">
        <v>2000</v>
      </c>
      <c r="G24" s="95"/>
      <c r="H24" s="94">
        <v>21</v>
      </c>
      <c r="I24" s="6"/>
      <c r="J24" s="29">
        <v>1</v>
      </c>
    </row>
    <row r="25" spans="1:10" ht="15.75">
      <c r="A25" s="87">
        <v>21</v>
      </c>
      <c r="B25" s="96" t="s">
        <v>318</v>
      </c>
      <c r="C25" s="96" t="s">
        <v>319</v>
      </c>
      <c r="D25" s="97" t="s">
        <v>318</v>
      </c>
      <c r="E25" s="93" t="s">
        <v>61</v>
      </c>
      <c r="F25" s="93">
        <v>2000</v>
      </c>
      <c r="G25" s="95"/>
      <c r="H25" s="94">
        <v>23</v>
      </c>
      <c r="I25" s="6"/>
      <c r="J25" s="29">
        <v>1</v>
      </c>
    </row>
    <row r="26" spans="1:10" ht="15.75">
      <c r="A26" s="87">
        <v>22</v>
      </c>
      <c r="B26" s="96" t="s">
        <v>320</v>
      </c>
      <c r="C26" s="96" t="s">
        <v>57</v>
      </c>
      <c r="D26" s="97" t="s">
        <v>320</v>
      </c>
      <c r="E26" s="93" t="s">
        <v>16</v>
      </c>
      <c r="F26" s="93">
        <v>2001</v>
      </c>
      <c r="G26" s="95"/>
      <c r="H26" s="94">
        <v>24</v>
      </c>
      <c r="I26" s="6"/>
      <c r="J26" s="29">
        <v>1</v>
      </c>
    </row>
    <row r="27" spans="1:10" ht="15.75">
      <c r="A27" s="87">
        <v>23</v>
      </c>
      <c r="B27" s="96" t="s">
        <v>321</v>
      </c>
      <c r="C27" s="96" t="s">
        <v>32</v>
      </c>
      <c r="D27" s="97" t="s">
        <v>321</v>
      </c>
      <c r="E27" s="93" t="s">
        <v>322</v>
      </c>
      <c r="F27" s="93">
        <v>2000</v>
      </c>
      <c r="G27" s="95"/>
      <c r="H27" s="94">
        <v>25</v>
      </c>
      <c r="I27" s="6"/>
      <c r="J27" s="29">
        <v>1</v>
      </c>
    </row>
    <row r="28" spans="1:10" ht="15.75">
      <c r="A28" s="87">
        <v>24</v>
      </c>
      <c r="B28" s="96" t="s">
        <v>323</v>
      </c>
      <c r="C28" s="96" t="s">
        <v>32</v>
      </c>
      <c r="D28" s="97" t="s">
        <v>323</v>
      </c>
      <c r="E28" s="93" t="s">
        <v>206</v>
      </c>
      <c r="F28" s="93">
        <v>2001</v>
      </c>
      <c r="G28" s="95"/>
      <c r="H28" s="94">
        <v>26</v>
      </c>
      <c r="I28" s="6"/>
      <c r="J28" s="29">
        <v>1</v>
      </c>
    </row>
    <row r="29" spans="1:10" ht="15.75">
      <c r="A29" s="87">
        <v>25</v>
      </c>
      <c r="B29" s="96" t="s">
        <v>324</v>
      </c>
      <c r="C29" s="96" t="s">
        <v>29</v>
      </c>
      <c r="D29" s="97" t="s">
        <v>324</v>
      </c>
      <c r="E29" s="93" t="s">
        <v>72</v>
      </c>
      <c r="F29" s="93">
        <v>2001</v>
      </c>
      <c r="G29" s="95"/>
      <c r="H29" s="94">
        <v>27</v>
      </c>
      <c r="I29" s="6"/>
      <c r="J29" s="29">
        <v>1</v>
      </c>
    </row>
    <row r="30" spans="1:10" ht="15.75">
      <c r="A30" s="87">
        <v>26</v>
      </c>
      <c r="B30" s="96" t="s">
        <v>325</v>
      </c>
      <c r="C30" s="96" t="s">
        <v>326</v>
      </c>
      <c r="D30" s="97" t="s">
        <v>325</v>
      </c>
      <c r="E30" s="93" t="s">
        <v>61</v>
      </c>
      <c r="F30" s="93">
        <v>2001</v>
      </c>
      <c r="G30" s="95"/>
      <c r="H30" s="94">
        <v>28</v>
      </c>
      <c r="I30" s="6"/>
      <c r="J30" s="29">
        <v>1</v>
      </c>
    </row>
    <row r="31" spans="1:10" ht="15.75">
      <c r="A31" s="87">
        <v>27</v>
      </c>
      <c r="B31" s="96" t="s">
        <v>327</v>
      </c>
      <c r="C31" s="96" t="s">
        <v>30</v>
      </c>
      <c r="D31" s="97" t="s">
        <v>327</v>
      </c>
      <c r="E31" s="93" t="s">
        <v>328</v>
      </c>
      <c r="F31" s="93">
        <v>2000</v>
      </c>
      <c r="G31" s="95"/>
      <c r="H31" s="94">
        <v>29</v>
      </c>
      <c r="I31" s="6"/>
      <c r="J31" s="29">
        <v>1</v>
      </c>
    </row>
    <row r="32" spans="1:10" ht="15.75">
      <c r="A32" s="87">
        <v>28</v>
      </c>
      <c r="B32" s="96" t="s">
        <v>329</v>
      </c>
      <c r="C32" s="96" t="s">
        <v>32</v>
      </c>
      <c r="D32" s="97" t="s">
        <v>329</v>
      </c>
      <c r="E32" s="93" t="s">
        <v>19</v>
      </c>
      <c r="F32" s="93">
        <v>2000</v>
      </c>
      <c r="G32" s="95"/>
      <c r="H32" s="94">
        <v>30</v>
      </c>
      <c r="I32" s="6"/>
      <c r="J32" s="29">
        <v>1</v>
      </c>
    </row>
    <row r="33" spans="1:10" ht="15.75">
      <c r="A33" s="87">
        <v>29</v>
      </c>
      <c r="B33" s="96" t="s">
        <v>330</v>
      </c>
      <c r="C33" s="96" t="s">
        <v>68</v>
      </c>
      <c r="D33" s="97" t="s">
        <v>330</v>
      </c>
      <c r="E33" s="93" t="s">
        <v>202</v>
      </c>
      <c r="F33" s="93">
        <v>2000</v>
      </c>
      <c r="G33" s="95"/>
      <c r="H33" s="94">
        <v>31</v>
      </c>
      <c r="I33" s="6"/>
      <c r="J33" s="29">
        <v>1</v>
      </c>
    </row>
    <row r="34" spans="1:10" ht="15.75">
      <c r="A34" s="87">
        <v>30</v>
      </c>
      <c r="B34" s="96" t="s">
        <v>331</v>
      </c>
      <c r="C34" s="96" t="s">
        <v>33</v>
      </c>
      <c r="D34" s="97" t="s">
        <v>331</v>
      </c>
      <c r="E34" s="93" t="s">
        <v>322</v>
      </c>
      <c r="F34" s="93">
        <v>2000</v>
      </c>
      <c r="G34" s="95"/>
      <c r="H34" s="94">
        <v>32</v>
      </c>
      <c r="I34" s="6"/>
      <c r="J34" s="29">
        <v>1</v>
      </c>
    </row>
    <row r="35" spans="1:10" ht="15.75">
      <c r="A35" s="87">
        <v>31</v>
      </c>
      <c r="B35" s="96" t="s">
        <v>332</v>
      </c>
      <c r="C35" s="96" t="s">
        <v>33</v>
      </c>
      <c r="D35" s="97" t="s">
        <v>332</v>
      </c>
      <c r="E35" s="93" t="s">
        <v>333</v>
      </c>
      <c r="F35" s="93">
        <v>2000</v>
      </c>
      <c r="G35" s="95"/>
      <c r="H35" s="94">
        <v>33</v>
      </c>
      <c r="I35" s="6"/>
      <c r="J35" s="29">
        <v>1</v>
      </c>
    </row>
    <row r="36" spans="1:10" ht="15.75">
      <c r="A36" s="87">
        <v>32</v>
      </c>
      <c r="B36" s="96" t="s">
        <v>334</v>
      </c>
      <c r="C36" s="96" t="s">
        <v>60</v>
      </c>
      <c r="D36" s="97" t="s">
        <v>334</v>
      </c>
      <c r="E36" s="93" t="s">
        <v>335</v>
      </c>
      <c r="F36" s="93">
        <v>2001</v>
      </c>
      <c r="G36" s="95"/>
      <c r="H36" s="94">
        <v>34</v>
      </c>
      <c r="I36" s="6"/>
      <c r="J36" s="29">
        <v>1</v>
      </c>
    </row>
    <row r="37" spans="1:10" ht="15.75">
      <c r="A37" s="87">
        <v>33</v>
      </c>
      <c r="B37" s="96" t="s">
        <v>180</v>
      </c>
      <c r="C37" s="96" t="s">
        <v>181</v>
      </c>
      <c r="D37" s="97" t="s">
        <v>180</v>
      </c>
      <c r="E37" s="93" t="s">
        <v>18</v>
      </c>
      <c r="F37" s="93">
        <v>2002</v>
      </c>
      <c r="G37" s="95"/>
      <c r="H37" s="94">
        <v>35</v>
      </c>
      <c r="I37" s="6"/>
      <c r="J37" s="29">
        <v>1</v>
      </c>
    </row>
    <row r="38" spans="1:10" ht="15.75">
      <c r="A38" s="87">
        <v>34</v>
      </c>
      <c r="B38" s="96" t="s">
        <v>336</v>
      </c>
      <c r="C38" s="96" t="s">
        <v>240</v>
      </c>
      <c r="D38" s="97" t="s">
        <v>336</v>
      </c>
      <c r="E38" s="93" t="s">
        <v>223</v>
      </c>
      <c r="F38" s="93">
        <v>2000</v>
      </c>
      <c r="G38" s="95"/>
      <c r="H38" s="94">
        <v>36</v>
      </c>
      <c r="I38" s="6"/>
      <c r="J38" s="29">
        <v>1</v>
      </c>
    </row>
    <row r="39" spans="1:10" ht="15.75">
      <c r="A39" s="87">
        <v>35</v>
      </c>
      <c r="B39" s="96" t="s">
        <v>69</v>
      </c>
      <c r="C39" s="96" t="s">
        <v>70</v>
      </c>
      <c r="D39" s="96" t="s">
        <v>69</v>
      </c>
      <c r="E39" s="93" t="s">
        <v>337</v>
      </c>
      <c r="F39" s="93">
        <v>2000</v>
      </c>
      <c r="G39" s="94"/>
      <c r="H39" s="94">
        <v>38</v>
      </c>
      <c r="I39" s="63"/>
      <c r="J39" s="29">
        <v>1</v>
      </c>
    </row>
    <row r="40" spans="1:10" ht="15.75">
      <c r="A40" s="87">
        <v>36</v>
      </c>
      <c r="B40" s="96" t="s">
        <v>338</v>
      </c>
      <c r="C40" s="96" t="s">
        <v>55</v>
      </c>
      <c r="D40" s="97" t="s">
        <v>338</v>
      </c>
      <c r="E40" s="93" t="s">
        <v>339</v>
      </c>
      <c r="F40" s="93">
        <v>2001</v>
      </c>
      <c r="G40" s="95"/>
      <c r="H40" s="94">
        <v>39</v>
      </c>
      <c r="I40" s="6"/>
      <c r="J40" s="29">
        <v>1</v>
      </c>
    </row>
    <row r="41" spans="1:10" ht="15.75">
      <c r="A41" s="87">
        <v>37</v>
      </c>
      <c r="B41" s="96" t="s">
        <v>340</v>
      </c>
      <c r="C41" s="96" t="s">
        <v>56</v>
      </c>
      <c r="D41" s="97" t="s">
        <v>340</v>
      </c>
      <c r="E41" s="93" t="s">
        <v>16</v>
      </c>
      <c r="F41" s="93">
        <v>2000</v>
      </c>
      <c r="G41" s="95"/>
      <c r="H41" s="94">
        <v>42</v>
      </c>
      <c r="I41" s="6"/>
      <c r="J41" s="29">
        <v>1</v>
      </c>
    </row>
    <row r="42" spans="1:10" ht="15.75">
      <c r="A42" s="87">
        <v>38</v>
      </c>
      <c r="B42" s="96" t="s">
        <v>341</v>
      </c>
      <c r="C42" s="96" t="s">
        <v>342</v>
      </c>
      <c r="D42" s="97" t="s">
        <v>341</v>
      </c>
      <c r="E42" s="93" t="s">
        <v>335</v>
      </c>
      <c r="F42" s="93">
        <v>2000</v>
      </c>
      <c r="G42" s="95"/>
      <c r="H42" s="94">
        <v>43</v>
      </c>
      <c r="I42" s="6"/>
      <c r="J42" s="29">
        <v>1</v>
      </c>
    </row>
    <row r="43" spans="1:10" ht="15.75">
      <c r="A43" s="87">
        <v>39</v>
      </c>
      <c r="B43" s="96" t="s">
        <v>343</v>
      </c>
      <c r="C43" s="96" t="s">
        <v>65</v>
      </c>
      <c r="D43" s="97" t="s">
        <v>343</v>
      </c>
      <c r="E43" s="93" t="s">
        <v>311</v>
      </c>
      <c r="F43" s="93">
        <v>2002</v>
      </c>
      <c r="G43" s="95"/>
      <c r="H43" s="94">
        <v>45</v>
      </c>
      <c r="I43" s="6"/>
      <c r="J43" s="29">
        <v>1</v>
      </c>
    </row>
    <row r="44" spans="1:10" ht="15.75">
      <c r="A44" s="87">
        <v>40</v>
      </c>
      <c r="B44" s="96" t="s">
        <v>249</v>
      </c>
      <c r="C44" s="96" t="s">
        <v>68</v>
      </c>
      <c r="D44" s="97" t="s">
        <v>249</v>
      </c>
      <c r="E44" s="93" t="s">
        <v>173</v>
      </c>
      <c r="F44" s="93">
        <v>2001</v>
      </c>
      <c r="G44" s="95"/>
      <c r="H44" s="94">
        <v>46</v>
      </c>
      <c r="I44" s="6"/>
      <c r="J44" s="29">
        <v>1</v>
      </c>
    </row>
    <row r="45" spans="1:10" ht="15.75">
      <c r="A45" s="87">
        <v>41</v>
      </c>
      <c r="B45" s="96" t="s">
        <v>344</v>
      </c>
      <c r="C45" s="96" t="s">
        <v>190</v>
      </c>
      <c r="D45" s="97" t="s">
        <v>344</v>
      </c>
      <c r="E45" s="93" t="s">
        <v>63</v>
      </c>
      <c r="F45" s="93">
        <v>2000</v>
      </c>
      <c r="G45" s="95"/>
      <c r="H45" s="94">
        <v>47</v>
      </c>
      <c r="I45" s="6"/>
      <c r="J45" s="29">
        <v>1</v>
      </c>
    </row>
    <row r="46" spans="1:10" ht="15.75">
      <c r="A46" s="87">
        <v>42</v>
      </c>
      <c r="B46" s="96" t="s">
        <v>345</v>
      </c>
      <c r="C46" s="96" t="s">
        <v>54</v>
      </c>
      <c r="D46" s="97" t="s">
        <v>345</v>
      </c>
      <c r="E46" s="93" t="s">
        <v>50</v>
      </c>
      <c r="F46" s="93">
        <v>2000</v>
      </c>
      <c r="G46" s="95"/>
      <c r="H46" s="94">
        <v>48</v>
      </c>
      <c r="I46" s="6"/>
      <c r="J46" s="29">
        <v>1</v>
      </c>
    </row>
    <row r="47" spans="1:10" ht="15.75">
      <c r="A47" s="87">
        <v>43</v>
      </c>
      <c r="B47" s="96" t="s">
        <v>346</v>
      </c>
      <c r="C47" s="96" t="s">
        <v>190</v>
      </c>
      <c r="D47" s="97" t="s">
        <v>346</v>
      </c>
      <c r="E47" s="93" t="s">
        <v>173</v>
      </c>
      <c r="F47" s="93">
        <v>2000</v>
      </c>
      <c r="G47" s="95"/>
      <c r="H47" s="94">
        <v>49</v>
      </c>
      <c r="I47" s="6"/>
      <c r="J47" s="29">
        <v>1</v>
      </c>
    </row>
    <row r="48" spans="1:10" ht="15.75">
      <c r="A48" s="87">
        <v>44</v>
      </c>
      <c r="B48" s="96" t="s">
        <v>224</v>
      </c>
      <c r="C48" s="96" t="s">
        <v>29</v>
      </c>
      <c r="D48" s="97" t="s">
        <v>224</v>
      </c>
      <c r="E48" s="93" t="s">
        <v>225</v>
      </c>
      <c r="F48" s="93">
        <v>2002</v>
      </c>
      <c r="G48" s="95"/>
      <c r="H48" s="94">
        <v>50</v>
      </c>
      <c r="I48" s="6"/>
      <c r="J48" s="29">
        <v>1</v>
      </c>
    </row>
    <row r="49" spans="1:10" ht="15.75">
      <c r="A49" s="87">
        <v>45</v>
      </c>
      <c r="B49" s="96" t="s">
        <v>347</v>
      </c>
      <c r="C49" s="96" t="s">
        <v>56</v>
      </c>
      <c r="D49" s="97" t="s">
        <v>348</v>
      </c>
      <c r="E49" s="93" t="s">
        <v>28</v>
      </c>
      <c r="F49" s="93">
        <v>2000</v>
      </c>
      <c r="G49" s="95"/>
      <c r="H49" s="94">
        <v>52</v>
      </c>
      <c r="I49" s="6"/>
      <c r="J49" s="29">
        <v>1</v>
      </c>
    </row>
    <row r="50" spans="1:10" ht="15.75">
      <c r="A50" s="87">
        <v>46</v>
      </c>
      <c r="B50" s="96" t="s">
        <v>349</v>
      </c>
      <c r="C50" s="96" t="s">
        <v>53</v>
      </c>
      <c r="D50" s="97" t="s">
        <v>349</v>
      </c>
      <c r="E50" s="93" t="s">
        <v>175</v>
      </c>
      <c r="F50" s="93">
        <v>2001</v>
      </c>
      <c r="G50" s="95"/>
      <c r="H50" s="94">
        <v>53</v>
      </c>
      <c r="I50" s="6"/>
      <c r="J50" s="29">
        <v>1</v>
      </c>
    </row>
    <row r="51" spans="1:10" ht="15.75">
      <c r="A51" s="87">
        <v>47</v>
      </c>
      <c r="B51" s="96" t="s">
        <v>350</v>
      </c>
      <c r="C51" s="96" t="s">
        <v>199</v>
      </c>
      <c r="D51" s="97" t="s">
        <v>350</v>
      </c>
      <c r="E51" s="93" t="s">
        <v>351</v>
      </c>
      <c r="F51" s="93">
        <v>2000</v>
      </c>
      <c r="G51" s="95"/>
      <c r="H51" s="94">
        <v>56</v>
      </c>
      <c r="I51" s="6"/>
      <c r="J51" s="29">
        <v>1</v>
      </c>
    </row>
    <row r="52" spans="1:10" ht="15.75">
      <c r="A52" s="87">
        <v>48</v>
      </c>
      <c r="B52" s="96" t="s">
        <v>207</v>
      </c>
      <c r="C52" s="96" t="s">
        <v>208</v>
      </c>
      <c r="D52" s="97" t="s">
        <v>207</v>
      </c>
      <c r="E52" s="93" t="s">
        <v>18</v>
      </c>
      <c r="F52" s="93">
        <v>2002</v>
      </c>
      <c r="G52" s="95"/>
      <c r="H52" s="94">
        <v>57</v>
      </c>
      <c r="I52" s="6"/>
      <c r="J52" s="29">
        <v>1</v>
      </c>
    </row>
    <row r="53" spans="1:10" ht="15.75">
      <c r="A53" s="87">
        <v>49</v>
      </c>
      <c r="B53" s="96" t="s">
        <v>62</v>
      </c>
      <c r="C53" s="96" t="s">
        <v>60</v>
      </c>
      <c r="D53" s="97" t="s">
        <v>62</v>
      </c>
      <c r="E53" s="93" t="s">
        <v>63</v>
      </c>
      <c r="F53" s="93">
        <v>2002</v>
      </c>
      <c r="G53" s="95"/>
      <c r="H53" s="94">
        <v>58</v>
      </c>
      <c r="I53" s="6"/>
      <c r="J53" s="7">
        <v>1</v>
      </c>
    </row>
    <row r="54" spans="1:10" ht="15.75">
      <c r="A54" s="87">
        <v>50</v>
      </c>
      <c r="B54" s="96" t="s">
        <v>352</v>
      </c>
      <c r="C54" s="96" t="s">
        <v>240</v>
      </c>
      <c r="D54" s="97" t="s">
        <v>352</v>
      </c>
      <c r="E54" s="93" t="s">
        <v>227</v>
      </c>
      <c r="F54" s="93">
        <v>2001</v>
      </c>
      <c r="G54" s="95"/>
      <c r="H54" s="94">
        <v>59</v>
      </c>
      <c r="I54" s="6"/>
      <c r="J54" s="7">
        <v>1</v>
      </c>
    </row>
    <row r="55" spans="1:10" ht="15.75">
      <c r="A55" s="87">
        <v>51</v>
      </c>
      <c r="B55" s="97" t="s">
        <v>353</v>
      </c>
      <c r="C55" s="96" t="s">
        <v>54</v>
      </c>
      <c r="D55" s="97" t="s">
        <v>353</v>
      </c>
      <c r="E55" s="93" t="s">
        <v>230</v>
      </c>
      <c r="F55" s="93">
        <v>2000</v>
      </c>
      <c r="G55" s="95"/>
      <c r="H55" s="94">
        <v>60</v>
      </c>
      <c r="I55" s="6"/>
      <c r="J55" s="7">
        <v>1</v>
      </c>
    </row>
    <row r="56" spans="1:10" ht="15.75">
      <c r="A56" s="87">
        <v>52</v>
      </c>
      <c r="B56" s="97" t="s">
        <v>354</v>
      </c>
      <c r="C56" s="96" t="s">
        <v>54</v>
      </c>
      <c r="D56" s="97" t="s">
        <v>354</v>
      </c>
      <c r="E56" s="93" t="s">
        <v>223</v>
      </c>
      <c r="F56" s="93">
        <v>2000</v>
      </c>
      <c r="G56" s="95"/>
      <c r="H56" s="94">
        <v>62</v>
      </c>
      <c r="I56" s="6"/>
      <c r="J56" s="7">
        <v>1</v>
      </c>
    </row>
    <row r="57" spans="1:10" ht="15.75">
      <c r="A57" s="87">
        <v>53</v>
      </c>
      <c r="B57" s="97" t="s">
        <v>194</v>
      </c>
      <c r="C57" s="96" t="s">
        <v>33</v>
      </c>
      <c r="D57" s="97" t="s">
        <v>194</v>
      </c>
      <c r="E57" s="93" t="s">
        <v>15</v>
      </c>
      <c r="F57" s="93">
        <v>2002</v>
      </c>
      <c r="G57" s="95"/>
      <c r="H57" s="94">
        <v>63</v>
      </c>
      <c r="I57" s="6"/>
      <c r="J57" s="7">
        <v>1</v>
      </c>
    </row>
    <row r="58" spans="1:10" ht="15.75">
      <c r="A58" s="182">
        <v>54</v>
      </c>
      <c r="B58" s="190" t="s">
        <v>355</v>
      </c>
      <c r="C58" s="191" t="s">
        <v>57</v>
      </c>
      <c r="D58" s="190" t="s">
        <v>355</v>
      </c>
      <c r="E58" s="192" t="s">
        <v>356</v>
      </c>
      <c r="F58" s="192">
        <v>2001</v>
      </c>
      <c r="G58" s="193"/>
      <c r="H58" s="187">
        <v>67</v>
      </c>
      <c r="I58" s="6"/>
      <c r="J58" s="7"/>
    </row>
    <row r="59" spans="1:10" ht="15.75">
      <c r="A59" s="87">
        <v>55</v>
      </c>
      <c r="B59" s="97" t="s">
        <v>357</v>
      </c>
      <c r="C59" s="96" t="s">
        <v>64</v>
      </c>
      <c r="D59" s="97" t="s">
        <v>357</v>
      </c>
      <c r="E59" s="93" t="s">
        <v>257</v>
      </c>
      <c r="F59" s="93">
        <v>2000</v>
      </c>
      <c r="G59" s="95"/>
      <c r="H59" s="94">
        <v>68</v>
      </c>
      <c r="I59" s="6"/>
      <c r="J59" s="7">
        <v>1</v>
      </c>
    </row>
    <row r="60" spans="1:10" ht="15.75">
      <c r="A60" s="87">
        <v>56</v>
      </c>
      <c r="B60" s="97" t="s">
        <v>358</v>
      </c>
      <c r="C60" s="96" t="s">
        <v>68</v>
      </c>
      <c r="D60" s="97" t="s">
        <v>358</v>
      </c>
      <c r="E60" s="93" t="s">
        <v>230</v>
      </c>
      <c r="F60" s="93">
        <v>2001</v>
      </c>
      <c r="G60" s="95"/>
      <c r="H60" s="94">
        <v>71</v>
      </c>
      <c r="I60" s="6"/>
      <c r="J60" s="7">
        <v>1</v>
      </c>
    </row>
    <row r="61" spans="1:10" ht="15.75">
      <c r="A61" s="87">
        <v>57</v>
      </c>
      <c r="B61" s="97" t="s">
        <v>359</v>
      </c>
      <c r="C61" s="96" t="s">
        <v>56</v>
      </c>
      <c r="D61" s="97" t="s">
        <v>360</v>
      </c>
      <c r="E61" s="93" t="s">
        <v>225</v>
      </c>
      <c r="F61" s="93">
        <v>2000</v>
      </c>
      <c r="G61" s="95"/>
      <c r="H61" s="94">
        <v>71</v>
      </c>
      <c r="I61" s="6"/>
      <c r="J61" s="7">
        <v>1</v>
      </c>
    </row>
    <row r="62" spans="1:10" ht="15.75">
      <c r="A62" s="87">
        <v>58</v>
      </c>
      <c r="B62" s="97" t="s">
        <v>361</v>
      </c>
      <c r="C62" s="96" t="s">
        <v>342</v>
      </c>
      <c r="D62" s="97" t="s">
        <v>361</v>
      </c>
      <c r="E62" s="93" t="s">
        <v>362</v>
      </c>
      <c r="F62" s="93">
        <v>2001</v>
      </c>
      <c r="G62" s="95"/>
      <c r="H62" s="94">
        <v>75</v>
      </c>
      <c r="I62" s="6"/>
      <c r="J62" s="7">
        <v>1</v>
      </c>
    </row>
    <row r="63" spans="1:10" ht="15.75">
      <c r="A63" s="87">
        <v>59</v>
      </c>
      <c r="B63" s="97" t="s">
        <v>363</v>
      </c>
      <c r="C63" s="96" t="s">
        <v>64</v>
      </c>
      <c r="D63" s="97" t="s">
        <v>363</v>
      </c>
      <c r="E63" s="93" t="s">
        <v>315</v>
      </c>
      <c r="F63" s="93">
        <v>2001</v>
      </c>
      <c r="G63" s="95"/>
      <c r="H63" s="94">
        <v>76</v>
      </c>
      <c r="I63" s="6"/>
      <c r="J63" s="7">
        <v>1</v>
      </c>
    </row>
    <row r="64" spans="1:10" ht="15.75">
      <c r="A64" s="87">
        <v>60</v>
      </c>
      <c r="B64" s="97" t="s">
        <v>251</v>
      </c>
      <c r="C64" s="96" t="s">
        <v>53</v>
      </c>
      <c r="D64" s="97" t="s">
        <v>251</v>
      </c>
      <c r="E64" s="93" t="s">
        <v>16</v>
      </c>
      <c r="F64" s="93">
        <v>2000</v>
      </c>
      <c r="G64" s="95"/>
      <c r="H64" s="94">
        <v>76</v>
      </c>
      <c r="I64" s="6"/>
      <c r="J64" s="7">
        <v>1</v>
      </c>
    </row>
    <row r="65" spans="1:10" ht="15.75">
      <c r="A65" s="87">
        <v>61</v>
      </c>
      <c r="B65" s="97" t="s">
        <v>359</v>
      </c>
      <c r="C65" s="96" t="s">
        <v>60</v>
      </c>
      <c r="D65" s="97" t="s">
        <v>364</v>
      </c>
      <c r="E65" s="93" t="s">
        <v>225</v>
      </c>
      <c r="F65" s="93">
        <v>2000</v>
      </c>
      <c r="G65" s="95"/>
      <c r="H65" s="94">
        <v>76</v>
      </c>
      <c r="I65" s="6"/>
      <c r="J65" s="7">
        <v>1</v>
      </c>
    </row>
    <row r="66" spans="1:10" ht="15.75">
      <c r="A66" s="87">
        <v>62</v>
      </c>
      <c r="B66" s="97" t="s">
        <v>365</v>
      </c>
      <c r="C66" s="96" t="s">
        <v>190</v>
      </c>
      <c r="D66" s="97" t="s">
        <v>365</v>
      </c>
      <c r="E66" s="93" t="s">
        <v>215</v>
      </c>
      <c r="F66" s="93">
        <v>2001</v>
      </c>
      <c r="G66" s="95"/>
      <c r="H66" s="94">
        <v>79</v>
      </c>
      <c r="I66" s="6"/>
      <c r="J66" s="7">
        <v>1</v>
      </c>
    </row>
    <row r="67" spans="1:10" ht="15.75">
      <c r="A67" s="87">
        <v>63</v>
      </c>
      <c r="B67" s="97" t="s">
        <v>366</v>
      </c>
      <c r="C67" s="96" t="s">
        <v>190</v>
      </c>
      <c r="D67" s="97" t="s">
        <v>366</v>
      </c>
      <c r="E67" s="93" t="s">
        <v>20</v>
      </c>
      <c r="F67" s="93">
        <v>2001</v>
      </c>
      <c r="G67" s="95"/>
      <c r="H67" s="94">
        <v>81</v>
      </c>
      <c r="I67" s="6"/>
      <c r="J67" s="7">
        <v>1</v>
      </c>
    </row>
    <row r="68" spans="1:10" ht="15.75">
      <c r="A68" s="87">
        <v>64</v>
      </c>
      <c r="B68" s="97" t="s">
        <v>246</v>
      </c>
      <c r="C68" s="96" t="s">
        <v>57</v>
      </c>
      <c r="D68" s="97" t="s">
        <v>246</v>
      </c>
      <c r="E68" s="93" t="s">
        <v>247</v>
      </c>
      <c r="F68" s="93">
        <v>2002</v>
      </c>
      <c r="G68" s="95"/>
      <c r="H68" s="94">
        <v>82</v>
      </c>
      <c r="I68" s="6"/>
      <c r="J68" s="7">
        <v>1</v>
      </c>
    </row>
    <row r="69" spans="1:10" ht="15.75">
      <c r="A69" s="87">
        <v>65</v>
      </c>
      <c r="B69" s="97" t="s">
        <v>347</v>
      </c>
      <c r="C69" s="96" t="s">
        <v>367</v>
      </c>
      <c r="D69" s="97" t="s">
        <v>368</v>
      </c>
      <c r="E69" s="93" t="s">
        <v>466</v>
      </c>
      <c r="F69" s="93">
        <v>2000</v>
      </c>
      <c r="G69" s="95"/>
      <c r="H69" s="94">
        <v>82</v>
      </c>
      <c r="I69" s="6"/>
      <c r="J69" s="7">
        <v>1</v>
      </c>
    </row>
    <row r="70" spans="1:10" ht="15.75">
      <c r="A70" s="87">
        <v>66</v>
      </c>
      <c r="B70" s="97" t="s">
        <v>369</v>
      </c>
      <c r="C70" s="96" t="s">
        <v>370</v>
      </c>
      <c r="D70" s="97" t="s">
        <v>369</v>
      </c>
      <c r="E70" s="93" t="s">
        <v>178</v>
      </c>
      <c r="F70" s="93">
        <v>2001</v>
      </c>
      <c r="G70" s="95"/>
      <c r="H70" s="94">
        <v>82</v>
      </c>
      <c r="I70" s="6"/>
      <c r="J70" s="7">
        <v>1</v>
      </c>
    </row>
    <row r="71" spans="1:10" ht="15.75">
      <c r="A71" s="87">
        <v>67</v>
      </c>
      <c r="B71" s="97" t="s">
        <v>66</v>
      </c>
      <c r="C71" s="96" t="s">
        <v>190</v>
      </c>
      <c r="D71" s="97" t="s">
        <v>66</v>
      </c>
      <c r="E71" s="93" t="s">
        <v>61</v>
      </c>
      <c r="F71" s="93">
        <v>2002</v>
      </c>
      <c r="G71" s="95"/>
      <c r="H71" s="94">
        <v>88</v>
      </c>
      <c r="I71" s="6"/>
      <c r="J71" s="7">
        <v>1</v>
      </c>
    </row>
    <row r="72" spans="1:10" ht="15.75">
      <c r="A72" s="87">
        <v>68</v>
      </c>
      <c r="B72" s="97" t="s">
        <v>371</v>
      </c>
      <c r="C72" s="96" t="s">
        <v>49</v>
      </c>
      <c r="D72" s="97" t="s">
        <v>371</v>
      </c>
      <c r="E72" s="93" t="s">
        <v>20</v>
      </c>
      <c r="F72" s="93">
        <v>2001</v>
      </c>
      <c r="G72" s="95"/>
      <c r="H72" s="94">
        <v>90</v>
      </c>
      <c r="I72" s="6"/>
      <c r="J72" s="7">
        <v>1</v>
      </c>
    </row>
    <row r="73" spans="1:10" ht="15.75">
      <c r="A73" s="87">
        <v>69</v>
      </c>
      <c r="B73" s="97" t="s">
        <v>372</v>
      </c>
      <c r="C73" s="96" t="s">
        <v>68</v>
      </c>
      <c r="D73" s="97" t="s">
        <v>372</v>
      </c>
      <c r="E73" s="93" t="s">
        <v>16</v>
      </c>
      <c r="F73" s="93">
        <v>2000</v>
      </c>
      <c r="G73" s="95"/>
      <c r="H73" s="94">
        <v>90</v>
      </c>
      <c r="I73" s="6"/>
      <c r="J73" s="7">
        <v>1</v>
      </c>
    </row>
    <row r="74" spans="1:10" ht="15.75">
      <c r="A74" s="87">
        <v>70</v>
      </c>
      <c r="B74" s="97" t="s">
        <v>211</v>
      </c>
      <c r="C74" s="96" t="s">
        <v>54</v>
      </c>
      <c r="D74" s="97" t="s">
        <v>211</v>
      </c>
      <c r="E74" s="93" t="s">
        <v>59</v>
      </c>
      <c r="F74" s="93">
        <v>2002</v>
      </c>
      <c r="G74" s="95"/>
      <c r="H74" s="94">
        <v>90</v>
      </c>
      <c r="I74" s="6"/>
      <c r="J74" s="7">
        <v>1</v>
      </c>
    </row>
    <row r="75" spans="1:10" ht="15.75">
      <c r="A75" s="87">
        <v>71</v>
      </c>
      <c r="B75" s="97" t="s">
        <v>347</v>
      </c>
      <c r="C75" s="96" t="s">
        <v>32</v>
      </c>
      <c r="D75" s="97" t="s">
        <v>373</v>
      </c>
      <c r="E75" s="93" t="s">
        <v>63</v>
      </c>
      <c r="F75" s="93">
        <v>2000</v>
      </c>
      <c r="G75" s="95"/>
      <c r="H75" s="94">
        <v>90</v>
      </c>
      <c r="I75" s="6"/>
      <c r="J75" s="7">
        <v>1</v>
      </c>
    </row>
    <row r="76" spans="1:10" ht="15.75">
      <c r="A76" s="87">
        <v>72</v>
      </c>
      <c r="B76" s="97" t="s">
        <v>374</v>
      </c>
      <c r="C76" s="96" t="s">
        <v>235</v>
      </c>
      <c r="D76" s="97" t="s">
        <v>374</v>
      </c>
      <c r="E76" s="93" t="s">
        <v>227</v>
      </c>
      <c r="F76" s="93">
        <v>2000</v>
      </c>
      <c r="G76" s="95"/>
      <c r="H76" s="94">
        <v>91</v>
      </c>
      <c r="I76" s="6"/>
      <c r="J76" s="7">
        <v>1</v>
      </c>
    </row>
    <row r="77" spans="1:10" ht="15.75">
      <c r="A77" s="87">
        <v>73</v>
      </c>
      <c r="B77" s="97" t="s">
        <v>226</v>
      </c>
      <c r="C77" s="96" t="s">
        <v>57</v>
      </c>
      <c r="D77" s="97" t="s">
        <v>226</v>
      </c>
      <c r="E77" s="93" t="s">
        <v>227</v>
      </c>
      <c r="F77" s="93">
        <v>2002</v>
      </c>
      <c r="G77" s="95"/>
      <c r="H77" s="94">
        <v>91</v>
      </c>
      <c r="I77" s="6"/>
      <c r="J77" s="7">
        <v>1</v>
      </c>
    </row>
    <row r="78" spans="1:10" ht="15.75">
      <c r="A78" s="87">
        <v>74</v>
      </c>
      <c r="B78" s="97" t="s">
        <v>248</v>
      </c>
      <c r="C78" s="96" t="s">
        <v>57</v>
      </c>
      <c r="D78" s="97" t="s">
        <v>468</v>
      </c>
      <c r="E78" s="93" t="s">
        <v>227</v>
      </c>
      <c r="F78" s="93">
        <v>2002</v>
      </c>
      <c r="G78" s="95"/>
      <c r="H78" s="94">
        <v>91</v>
      </c>
      <c r="I78" s="6"/>
      <c r="J78" s="7">
        <v>1</v>
      </c>
    </row>
    <row r="79" spans="1:10" ht="15.75">
      <c r="A79" s="87">
        <v>75</v>
      </c>
      <c r="B79" s="97" t="s">
        <v>248</v>
      </c>
      <c r="C79" s="96" t="s">
        <v>32</v>
      </c>
      <c r="D79" s="97" t="s">
        <v>469</v>
      </c>
      <c r="E79" s="93" t="s">
        <v>227</v>
      </c>
      <c r="F79" s="93">
        <v>2002</v>
      </c>
      <c r="G79" s="95"/>
      <c r="H79" s="94">
        <v>91</v>
      </c>
      <c r="I79" s="6"/>
      <c r="J79" s="7">
        <v>1</v>
      </c>
    </row>
    <row r="80" spans="1:10" ht="15.75">
      <c r="A80" s="87">
        <v>76</v>
      </c>
      <c r="B80" s="97" t="s">
        <v>234</v>
      </c>
      <c r="C80" s="96" t="s">
        <v>235</v>
      </c>
      <c r="D80" s="97" t="s">
        <v>234</v>
      </c>
      <c r="E80" s="93" t="s">
        <v>227</v>
      </c>
      <c r="F80" s="93">
        <v>2002</v>
      </c>
      <c r="G80" s="95"/>
      <c r="H80" s="94">
        <v>91</v>
      </c>
      <c r="I80" s="6"/>
      <c r="J80" s="7">
        <v>1</v>
      </c>
    </row>
    <row r="81" spans="1:10" ht="15.75">
      <c r="A81" s="87">
        <v>77</v>
      </c>
      <c r="B81" s="97" t="s">
        <v>375</v>
      </c>
      <c r="C81" s="96" t="s">
        <v>54</v>
      </c>
      <c r="D81" s="97" t="s">
        <v>375</v>
      </c>
      <c r="E81" s="93" t="s">
        <v>191</v>
      </c>
      <c r="F81" s="93">
        <v>2000</v>
      </c>
      <c r="G81" s="95"/>
      <c r="H81" s="94">
        <v>91</v>
      </c>
      <c r="I81" s="6"/>
      <c r="J81" s="7">
        <v>1</v>
      </c>
    </row>
    <row r="82" spans="1:10" ht="15.75">
      <c r="A82" s="87">
        <v>78</v>
      </c>
      <c r="B82" s="97" t="s">
        <v>189</v>
      </c>
      <c r="C82" s="96" t="s">
        <v>190</v>
      </c>
      <c r="D82" s="97" t="s">
        <v>189</v>
      </c>
      <c r="E82" s="93" t="s">
        <v>191</v>
      </c>
      <c r="F82" s="93">
        <v>2002</v>
      </c>
      <c r="G82" s="95"/>
      <c r="H82" s="94">
        <v>91</v>
      </c>
      <c r="I82" s="6"/>
      <c r="J82" s="7">
        <v>1</v>
      </c>
    </row>
    <row r="83" spans="1:10" ht="15.75">
      <c r="A83" s="87">
        <v>79</v>
      </c>
      <c r="B83" s="97" t="s">
        <v>376</v>
      </c>
      <c r="C83" s="96" t="s">
        <v>56</v>
      </c>
      <c r="D83" s="97" t="s">
        <v>376</v>
      </c>
      <c r="E83" s="93" t="s">
        <v>191</v>
      </c>
      <c r="F83" s="93">
        <v>2001</v>
      </c>
      <c r="G83" s="95"/>
      <c r="H83" s="94">
        <v>91</v>
      </c>
      <c r="I83" s="6"/>
      <c r="J83" s="7">
        <v>1</v>
      </c>
    </row>
    <row r="84" spans="1:10" ht="15.75">
      <c r="A84" s="87">
        <v>80</v>
      </c>
      <c r="B84" s="96" t="s">
        <v>377</v>
      </c>
      <c r="C84" s="96" t="s">
        <v>245</v>
      </c>
      <c r="D84" s="96" t="s">
        <v>377</v>
      </c>
      <c r="E84" s="93" t="s">
        <v>191</v>
      </c>
      <c r="F84" s="93">
        <v>2000</v>
      </c>
      <c r="G84" s="94"/>
      <c r="H84" s="94">
        <v>91</v>
      </c>
      <c r="I84" s="6"/>
      <c r="J84" s="7">
        <v>1</v>
      </c>
    </row>
    <row r="85" spans="1:10" ht="15.75">
      <c r="A85" s="87">
        <v>81</v>
      </c>
      <c r="B85" s="97" t="s">
        <v>213</v>
      </c>
      <c r="C85" s="96" t="s">
        <v>65</v>
      </c>
      <c r="D85" s="97" t="s">
        <v>213</v>
      </c>
      <c r="E85" s="93" t="s">
        <v>173</v>
      </c>
      <c r="F85" s="93">
        <v>2003</v>
      </c>
      <c r="G85" s="95"/>
      <c r="H85" s="94">
        <v>91</v>
      </c>
      <c r="I85" s="6"/>
      <c r="J85" s="7">
        <v>1</v>
      </c>
    </row>
    <row r="86" spans="1:10" ht="15.75">
      <c r="A86" s="87">
        <v>82</v>
      </c>
      <c r="B86" s="96" t="s">
        <v>217</v>
      </c>
      <c r="C86" s="96" t="s">
        <v>68</v>
      </c>
      <c r="D86" s="96" t="s">
        <v>217</v>
      </c>
      <c r="E86" s="93" t="s">
        <v>173</v>
      </c>
      <c r="F86" s="93">
        <v>2003</v>
      </c>
      <c r="G86" s="94"/>
      <c r="H86" s="94">
        <v>91</v>
      </c>
      <c r="I86" s="6"/>
      <c r="J86" s="7">
        <v>1</v>
      </c>
    </row>
    <row r="87" spans="1:10" ht="15.75">
      <c r="A87" s="87">
        <v>83</v>
      </c>
      <c r="B87" s="96" t="s">
        <v>185</v>
      </c>
      <c r="C87" s="96" t="s">
        <v>33</v>
      </c>
      <c r="D87" s="97" t="s">
        <v>185</v>
      </c>
      <c r="E87" s="93" t="s">
        <v>17</v>
      </c>
      <c r="F87" s="93">
        <v>2002</v>
      </c>
      <c r="G87" s="95"/>
      <c r="H87" s="94">
        <v>91</v>
      </c>
      <c r="I87" s="6"/>
      <c r="J87" s="7">
        <v>1</v>
      </c>
    </row>
    <row r="88" spans="1:10" ht="15.75">
      <c r="A88" s="87">
        <v>84</v>
      </c>
      <c r="B88" s="96" t="s">
        <v>195</v>
      </c>
      <c r="C88" s="96" t="s">
        <v>70</v>
      </c>
      <c r="D88" s="97" t="s">
        <v>195</v>
      </c>
      <c r="E88" s="93" t="s">
        <v>17</v>
      </c>
      <c r="F88" s="93">
        <v>2002</v>
      </c>
      <c r="G88" s="95"/>
      <c r="H88" s="94">
        <v>91</v>
      </c>
      <c r="I88" s="6"/>
      <c r="J88" s="7">
        <v>1</v>
      </c>
    </row>
    <row r="89" spans="1:10" ht="15.75">
      <c r="A89" s="87">
        <v>85</v>
      </c>
      <c r="B89" s="96" t="s">
        <v>378</v>
      </c>
      <c r="C89" s="96" t="s">
        <v>53</v>
      </c>
      <c r="D89" s="97" t="s">
        <v>378</v>
      </c>
      <c r="E89" s="93" t="s">
        <v>17</v>
      </c>
      <c r="F89" s="93">
        <v>2001</v>
      </c>
      <c r="G89" s="95"/>
      <c r="H89" s="94">
        <v>91</v>
      </c>
      <c r="I89" s="6"/>
      <c r="J89" s="7">
        <v>1</v>
      </c>
    </row>
    <row r="90" spans="1:10" ht="15.75">
      <c r="A90" s="87">
        <v>86</v>
      </c>
      <c r="B90" s="96" t="s">
        <v>186</v>
      </c>
      <c r="C90" s="96" t="s">
        <v>30</v>
      </c>
      <c r="D90" s="97" t="s">
        <v>186</v>
      </c>
      <c r="E90" s="93" t="s">
        <v>17</v>
      </c>
      <c r="F90" s="93">
        <v>2002</v>
      </c>
      <c r="G90" s="95"/>
      <c r="H90" s="94">
        <v>91</v>
      </c>
      <c r="I90" s="6"/>
      <c r="J90" s="7">
        <v>1</v>
      </c>
    </row>
    <row r="91" spans="1:10" ht="15.75">
      <c r="A91" s="87">
        <v>87</v>
      </c>
      <c r="B91" s="96" t="s">
        <v>379</v>
      </c>
      <c r="C91" s="96" t="s">
        <v>29</v>
      </c>
      <c r="D91" s="97" t="s">
        <v>379</v>
      </c>
      <c r="E91" s="93" t="s">
        <v>230</v>
      </c>
      <c r="F91" s="93">
        <v>2000</v>
      </c>
      <c r="G91" s="95"/>
      <c r="H91" s="94">
        <v>91</v>
      </c>
      <c r="I91" s="6"/>
      <c r="J91" s="7">
        <v>1</v>
      </c>
    </row>
    <row r="92" spans="1:10" ht="15.75">
      <c r="A92" s="87">
        <v>88</v>
      </c>
      <c r="B92" s="96" t="s">
        <v>380</v>
      </c>
      <c r="C92" s="96" t="s">
        <v>253</v>
      </c>
      <c r="D92" s="97" t="s">
        <v>380</v>
      </c>
      <c r="E92" s="93" t="s">
        <v>230</v>
      </c>
      <c r="F92" s="93">
        <v>2000</v>
      </c>
      <c r="G92" s="95"/>
      <c r="H92" s="94">
        <v>91</v>
      </c>
      <c r="I92" s="6"/>
      <c r="J92" s="7">
        <v>1</v>
      </c>
    </row>
    <row r="93" spans="1:10" ht="15.75">
      <c r="A93" s="87">
        <v>89</v>
      </c>
      <c r="B93" s="98" t="s">
        <v>228</v>
      </c>
      <c r="C93" s="98" t="s">
        <v>229</v>
      </c>
      <c r="D93" s="99" t="s">
        <v>228</v>
      </c>
      <c r="E93" s="33" t="s">
        <v>230</v>
      </c>
      <c r="F93" s="33">
        <v>2002</v>
      </c>
      <c r="G93" s="91"/>
      <c r="H93" s="94">
        <v>91</v>
      </c>
      <c r="I93" s="6"/>
      <c r="J93" s="7">
        <v>1</v>
      </c>
    </row>
    <row r="94" spans="1:10" ht="15.75">
      <c r="A94" s="87">
        <v>90</v>
      </c>
      <c r="B94" s="98" t="s">
        <v>381</v>
      </c>
      <c r="C94" s="98" t="s">
        <v>33</v>
      </c>
      <c r="D94" s="99" t="s">
        <v>381</v>
      </c>
      <c r="E94" s="33" t="s">
        <v>382</v>
      </c>
      <c r="F94" s="33">
        <v>2002</v>
      </c>
      <c r="G94" s="91"/>
      <c r="H94" s="94">
        <v>91</v>
      </c>
      <c r="I94" s="6"/>
      <c r="J94" s="7">
        <v>1</v>
      </c>
    </row>
    <row r="95" spans="1:10" ht="15.75">
      <c r="A95" s="87">
        <v>91</v>
      </c>
      <c r="B95" s="98" t="s">
        <v>383</v>
      </c>
      <c r="C95" s="98" t="s">
        <v>384</v>
      </c>
      <c r="D95" s="98" t="s">
        <v>383</v>
      </c>
      <c r="E95" s="89" t="s">
        <v>382</v>
      </c>
      <c r="F95" s="89">
        <v>2001</v>
      </c>
      <c r="G95" s="91"/>
      <c r="H95" s="94">
        <v>91</v>
      </c>
      <c r="I95" s="6"/>
      <c r="J95" s="7">
        <v>1</v>
      </c>
    </row>
    <row r="96" spans="1:10" ht="15.75">
      <c r="A96" s="87">
        <v>92</v>
      </c>
      <c r="B96" s="98" t="s">
        <v>385</v>
      </c>
      <c r="C96" s="98" t="s">
        <v>56</v>
      </c>
      <c r="D96" s="98" t="s">
        <v>385</v>
      </c>
      <c r="E96" s="89" t="s">
        <v>382</v>
      </c>
      <c r="F96" s="89">
        <v>2000</v>
      </c>
      <c r="G96" s="91"/>
      <c r="H96" s="94">
        <v>91</v>
      </c>
      <c r="I96" s="6"/>
      <c r="J96" s="7">
        <v>1</v>
      </c>
    </row>
    <row r="97" spans="1:10" ht="15.75">
      <c r="A97" s="87">
        <v>93</v>
      </c>
      <c r="B97" s="98" t="s">
        <v>386</v>
      </c>
      <c r="C97" s="98" t="s">
        <v>65</v>
      </c>
      <c r="D97" s="99" t="s">
        <v>387</v>
      </c>
      <c r="E97" s="33" t="s">
        <v>28</v>
      </c>
      <c r="F97" s="33">
        <v>2001</v>
      </c>
      <c r="G97" s="91"/>
      <c r="H97" s="94">
        <v>91</v>
      </c>
      <c r="I97" s="6"/>
      <c r="J97" s="7">
        <v>1</v>
      </c>
    </row>
    <row r="98" spans="1:10" ht="15.75">
      <c r="A98" s="87">
        <v>94</v>
      </c>
      <c r="B98" s="96" t="s">
        <v>386</v>
      </c>
      <c r="C98" s="98" t="s">
        <v>33</v>
      </c>
      <c r="D98" s="99" t="s">
        <v>388</v>
      </c>
      <c r="E98" s="34" t="s">
        <v>28</v>
      </c>
      <c r="F98" s="34">
        <v>2001</v>
      </c>
      <c r="G98" s="91"/>
      <c r="H98" s="94">
        <v>91</v>
      </c>
      <c r="I98" s="6"/>
      <c r="J98" s="7">
        <v>1</v>
      </c>
    </row>
    <row r="99" spans="1:10" ht="15.75">
      <c r="A99" s="87">
        <v>95</v>
      </c>
      <c r="B99" s="98" t="s">
        <v>212</v>
      </c>
      <c r="C99" s="98" t="s">
        <v>54</v>
      </c>
      <c r="D99" s="99" t="s">
        <v>212</v>
      </c>
      <c r="E99" s="33" t="s">
        <v>28</v>
      </c>
      <c r="F99" s="33">
        <v>2003</v>
      </c>
      <c r="G99" s="91"/>
      <c r="H99" s="94">
        <v>91</v>
      </c>
      <c r="I99" s="6"/>
      <c r="J99" s="7">
        <v>1</v>
      </c>
    </row>
    <row r="100" spans="1:10" ht="15.75">
      <c r="A100" s="87">
        <v>96</v>
      </c>
      <c r="B100" s="98" t="s">
        <v>389</v>
      </c>
      <c r="C100" s="98" t="s">
        <v>53</v>
      </c>
      <c r="D100" s="99" t="s">
        <v>389</v>
      </c>
      <c r="E100" s="33" t="s">
        <v>20</v>
      </c>
      <c r="F100" s="33">
        <v>2001</v>
      </c>
      <c r="G100" s="91"/>
      <c r="H100" s="94">
        <v>91</v>
      </c>
      <c r="I100" s="6"/>
      <c r="J100" s="7">
        <v>1</v>
      </c>
    </row>
    <row r="101" spans="1:10" ht="15.75">
      <c r="A101" s="87">
        <v>97</v>
      </c>
      <c r="B101" s="98" t="s">
        <v>184</v>
      </c>
      <c r="C101" s="98" t="s">
        <v>182</v>
      </c>
      <c r="D101" s="99" t="s">
        <v>184</v>
      </c>
      <c r="E101" s="33" t="s">
        <v>362</v>
      </c>
      <c r="F101" s="33">
        <v>2002</v>
      </c>
      <c r="G101" s="91"/>
      <c r="H101" s="94">
        <v>91</v>
      </c>
      <c r="I101" s="6"/>
      <c r="J101" s="7">
        <v>1</v>
      </c>
    </row>
    <row r="102" spans="1:10" ht="15.75">
      <c r="A102" s="87">
        <v>98</v>
      </c>
      <c r="B102" s="98" t="s">
        <v>200</v>
      </c>
      <c r="C102" s="98" t="s">
        <v>57</v>
      </c>
      <c r="D102" s="99" t="s">
        <v>200</v>
      </c>
      <c r="E102" s="33" t="s">
        <v>15</v>
      </c>
      <c r="F102" s="33">
        <v>2002</v>
      </c>
      <c r="G102" s="91"/>
      <c r="H102" s="94">
        <v>91</v>
      </c>
      <c r="I102" s="6"/>
      <c r="J102" s="7">
        <v>1</v>
      </c>
    </row>
    <row r="103" spans="1:10" ht="15.75">
      <c r="A103" s="87">
        <v>99</v>
      </c>
      <c r="B103" s="96" t="s">
        <v>236</v>
      </c>
      <c r="C103" s="98" t="s">
        <v>30</v>
      </c>
      <c r="D103" s="99" t="s">
        <v>236</v>
      </c>
      <c r="E103" s="34" t="s">
        <v>237</v>
      </c>
      <c r="F103" s="34">
        <v>2002</v>
      </c>
      <c r="G103" s="91"/>
      <c r="H103" s="94">
        <v>91</v>
      </c>
      <c r="I103" s="6"/>
      <c r="J103" s="7">
        <v>1</v>
      </c>
    </row>
    <row r="104" spans="1:10" ht="15.75">
      <c r="A104" s="87">
        <v>100</v>
      </c>
      <c r="B104" s="98" t="s">
        <v>390</v>
      </c>
      <c r="C104" s="98" t="s">
        <v>56</v>
      </c>
      <c r="D104" s="99" t="s">
        <v>390</v>
      </c>
      <c r="E104" s="33" t="s">
        <v>391</v>
      </c>
      <c r="F104" s="33">
        <v>2001</v>
      </c>
      <c r="G104" s="91"/>
      <c r="H104" s="94">
        <v>91</v>
      </c>
      <c r="I104" s="6"/>
      <c r="J104" s="7">
        <v>1</v>
      </c>
    </row>
    <row r="105" spans="1:10" ht="15.75">
      <c r="A105" s="87">
        <v>101</v>
      </c>
      <c r="B105" s="96" t="s">
        <v>252</v>
      </c>
      <c r="C105" s="98" t="s">
        <v>54</v>
      </c>
      <c r="D105" s="99" t="s">
        <v>252</v>
      </c>
      <c r="E105" s="34" t="s">
        <v>75</v>
      </c>
      <c r="F105" s="34">
        <v>2002</v>
      </c>
      <c r="G105" s="91"/>
      <c r="H105" s="94">
        <v>91</v>
      </c>
      <c r="I105" s="6"/>
      <c r="J105" s="7">
        <v>1</v>
      </c>
    </row>
    <row r="106" spans="1:10" ht="15.75">
      <c r="A106" s="87">
        <v>102</v>
      </c>
      <c r="B106" s="98" t="s">
        <v>198</v>
      </c>
      <c r="C106" s="98" t="s">
        <v>199</v>
      </c>
      <c r="D106" s="99" t="s">
        <v>198</v>
      </c>
      <c r="E106" s="33" t="s">
        <v>59</v>
      </c>
      <c r="F106" s="33">
        <v>2003</v>
      </c>
      <c r="G106" s="91"/>
      <c r="H106" s="94">
        <v>91</v>
      </c>
      <c r="I106" s="6"/>
      <c r="J106" s="7">
        <v>1</v>
      </c>
    </row>
    <row r="107" spans="1:10" ht="15.75">
      <c r="A107" s="87">
        <v>103</v>
      </c>
      <c r="B107" s="98" t="s">
        <v>242</v>
      </c>
      <c r="C107" s="98" t="s">
        <v>33</v>
      </c>
      <c r="D107" s="99" t="s">
        <v>242</v>
      </c>
      <c r="E107" s="33" t="s">
        <v>59</v>
      </c>
      <c r="F107" s="33">
        <v>2003</v>
      </c>
      <c r="G107" s="91"/>
      <c r="H107" s="94">
        <v>91</v>
      </c>
      <c r="I107" s="6"/>
      <c r="J107" s="7">
        <v>1</v>
      </c>
    </row>
    <row r="108" spans="1:10" ht="15.75">
      <c r="A108" s="87">
        <v>104</v>
      </c>
      <c r="B108" s="98" t="s">
        <v>392</v>
      </c>
      <c r="C108" s="98" t="s">
        <v>68</v>
      </c>
      <c r="D108" s="99" t="s">
        <v>392</v>
      </c>
      <c r="E108" s="33" t="s">
        <v>59</v>
      </c>
      <c r="F108" s="33">
        <v>2001</v>
      </c>
      <c r="G108" s="91"/>
      <c r="H108" s="94">
        <v>91</v>
      </c>
      <c r="I108" s="63"/>
      <c r="J108" s="7">
        <v>1</v>
      </c>
    </row>
    <row r="109" spans="1:10" ht="15.75">
      <c r="A109" s="87">
        <v>105</v>
      </c>
      <c r="B109" s="96" t="s">
        <v>204</v>
      </c>
      <c r="C109" s="98" t="s">
        <v>205</v>
      </c>
      <c r="D109" s="99" t="s">
        <v>204</v>
      </c>
      <c r="E109" s="34" t="s">
        <v>59</v>
      </c>
      <c r="F109" s="34">
        <v>2003</v>
      </c>
      <c r="G109" s="91"/>
      <c r="H109" s="94">
        <v>91</v>
      </c>
      <c r="I109" s="6"/>
      <c r="J109" s="7">
        <v>1</v>
      </c>
    </row>
    <row r="110" spans="1:10" ht="15.75">
      <c r="A110" s="87">
        <v>106</v>
      </c>
      <c r="B110" s="98" t="s">
        <v>393</v>
      </c>
      <c r="C110" s="98" t="s">
        <v>57</v>
      </c>
      <c r="D110" s="99" t="s">
        <v>393</v>
      </c>
      <c r="E110" s="33" t="s">
        <v>231</v>
      </c>
      <c r="F110" s="33">
        <v>2001</v>
      </c>
      <c r="G110" s="91"/>
      <c r="H110" s="94">
        <v>91</v>
      </c>
      <c r="I110" s="6"/>
      <c r="J110" s="7">
        <v>1</v>
      </c>
    </row>
    <row r="111" spans="1:10" ht="15.75">
      <c r="A111" s="87">
        <v>107</v>
      </c>
      <c r="B111" s="98" t="s">
        <v>196</v>
      </c>
      <c r="C111" s="98" t="s">
        <v>183</v>
      </c>
      <c r="D111" s="99" t="s">
        <v>196</v>
      </c>
      <c r="E111" s="33" t="s">
        <v>197</v>
      </c>
      <c r="F111" s="33">
        <v>2003</v>
      </c>
      <c r="G111" s="91"/>
      <c r="H111" s="94">
        <v>91</v>
      </c>
      <c r="I111" s="6"/>
      <c r="J111" s="7">
        <v>1</v>
      </c>
    </row>
    <row r="112" spans="1:10" ht="15.75">
      <c r="A112" s="87">
        <v>108</v>
      </c>
      <c r="B112" s="98" t="s">
        <v>192</v>
      </c>
      <c r="C112" s="98" t="s">
        <v>55</v>
      </c>
      <c r="D112" s="99" t="s">
        <v>192</v>
      </c>
      <c r="E112" s="33" t="s">
        <v>193</v>
      </c>
      <c r="F112" s="33">
        <v>2003</v>
      </c>
      <c r="G112" s="91"/>
      <c r="H112" s="94">
        <v>91</v>
      </c>
      <c r="I112" s="6"/>
      <c r="J112" s="7">
        <v>1</v>
      </c>
    </row>
    <row r="113" spans="1:10" ht="15.75">
      <c r="A113" s="182">
        <v>109</v>
      </c>
      <c r="B113" s="188" t="s">
        <v>254</v>
      </c>
      <c r="C113" s="188" t="s">
        <v>32</v>
      </c>
      <c r="D113" s="188" t="s">
        <v>254</v>
      </c>
      <c r="E113" s="184" t="s">
        <v>255</v>
      </c>
      <c r="F113" s="184">
        <v>2003</v>
      </c>
      <c r="G113" s="186"/>
      <c r="H113" s="187">
        <v>91</v>
      </c>
      <c r="I113" s="6"/>
      <c r="J113" s="7"/>
    </row>
    <row r="114" spans="1:10" ht="15.75">
      <c r="A114" s="87">
        <v>110</v>
      </c>
      <c r="B114" s="98" t="s">
        <v>394</v>
      </c>
      <c r="C114" s="98" t="s">
        <v>67</v>
      </c>
      <c r="D114" s="99" t="s">
        <v>394</v>
      </c>
      <c r="E114" s="33" t="s">
        <v>395</v>
      </c>
      <c r="F114" s="33">
        <v>2001</v>
      </c>
      <c r="G114" s="91"/>
      <c r="H114" s="94">
        <v>91</v>
      </c>
      <c r="I114" s="6"/>
      <c r="J114" s="7">
        <v>1</v>
      </c>
    </row>
    <row r="115" spans="1:10" ht="15.75">
      <c r="A115" s="87">
        <v>111</v>
      </c>
      <c r="B115" s="98" t="s">
        <v>396</v>
      </c>
      <c r="C115" s="98" t="s">
        <v>397</v>
      </c>
      <c r="D115" s="99" t="s">
        <v>396</v>
      </c>
      <c r="E115" s="33" t="s">
        <v>175</v>
      </c>
      <c r="F115" s="33">
        <v>2001</v>
      </c>
      <c r="G115" s="91"/>
      <c r="H115" s="94">
        <v>91</v>
      </c>
      <c r="I115" s="6"/>
      <c r="J115" s="7">
        <v>1</v>
      </c>
    </row>
    <row r="116" spans="1:10" ht="15.75">
      <c r="A116" s="87">
        <v>112</v>
      </c>
      <c r="B116" s="98" t="s">
        <v>244</v>
      </c>
      <c r="C116" s="98" t="s">
        <v>54</v>
      </c>
      <c r="D116" s="99" t="s">
        <v>244</v>
      </c>
      <c r="E116" s="33" t="s">
        <v>210</v>
      </c>
      <c r="F116" s="33">
        <v>2002</v>
      </c>
      <c r="G116" s="91"/>
      <c r="H116" s="94">
        <v>91</v>
      </c>
      <c r="I116" s="6"/>
      <c r="J116" s="7">
        <v>1</v>
      </c>
    </row>
    <row r="117" spans="1:10" ht="15.75">
      <c r="A117" s="87">
        <v>113</v>
      </c>
      <c r="B117" s="98" t="s">
        <v>216</v>
      </c>
      <c r="C117" s="98" t="s">
        <v>58</v>
      </c>
      <c r="D117" s="99" t="s">
        <v>216</v>
      </c>
      <c r="E117" s="33" t="s">
        <v>210</v>
      </c>
      <c r="F117" s="33">
        <v>2002</v>
      </c>
      <c r="G117" s="91"/>
      <c r="H117" s="94">
        <v>91</v>
      </c>
      <c r="I117" s="6"/>
      <c r="J117" s="7">
        <v>1</v>
      </c>
    </row>
    <row r="118" spans="1:10" ht="15.75">
      <c r="A118" s="182">
        <v>114</v>
      </c>
      <c r="B118" s="188" t="s">
        <v>209</v>
      </c>
      <c r="C118" s="188" t="s">
        <v>56</v>
      </c>
      <c r="D118" s="189" t="s">
        <v>209</v>
      </c>
      <c r="E118" s="183" t="s">
        <v>210</v>
      </c>
      <c r="F118" s="183">
        <v>2002</v>
      </c>
      <c r="G118" s="186"/>
      <c r="H118" s="187">
        <v>91</v>
      </c>
      <c r="I118" s="6"/>
      <c r="J118" s="7"/>
    </row>
    <row r="119" spans="1:10" ht="15.75">
      <c r="A119" s="87">
        <v>115</v>
      </c>
      <c r="B119" s="98" t="s">
        <v>398</v>
      </c>
      <c r="C119" s="98" t="s">
        <v>60</v>
      </c>
      <c r="D119" s="99" t="s">
        <v>398</v>
      </c>
      <c r="E119" s="33" t="s">
        <v>210</v>
      </c>
      <c r="F119" s="33">
        <v>2001</v>
      </c>
      <c r="G119" s="91"/>
      <c r="H119" s="94">
        <v>91</v>
      </c>
      <c r="I119" s="6"/>
      <c r="J119" s="7">
        <v>1</v>
      </c>
    </row>
    <row r="120" spans="1:10" ht="15.75">
      <c r="A120" s="182">
        <v>116</v>
      </c>
      <c r="B120" s="188" t="s">
        <v>238</v>
      </c>
      <c r="C120" s="188" t="s">
        <v>239</v>
      </c>
      <c r="D120" s="189" t="s">
        <v>238</v>
      </c>
      <c r="E120" s="183" t="s">
        <v>61</v>
      </c>
      <c r="F120" s="183">
        <v>2002</v>
      </c>
      <c r="G120" s="186"/>
      <c r="H120" s="187">
        <v>91</v>
      </c>
      <c r="I120" s="6"/>
      <c r="J120" s="7"/>
    </row>
    <row r="121" spans="1:10" ht="15.75">
      <c r="A121" s="87">
        <v>117</v>
      </c>
      <c r="B121" s="98" t="s">
        <v>399</v>
      </c>
      <c r="C121" s="98" t="s">
        <v>32</v>
      </c>
      <c r="D121" s="99" t="s">
        <v>399</v>
      </c>
      <c r="E121" s="33" t="s">
        <v>61</v>
      </c>
      <c r="F121" s="33">
        <v>2001</v>
      </c>
      <c r="G121" s="91"/>
      <c r="H121" s="94">
        <v>91</v>
      </c>
      <c r="I121" s="6"/>
      <c r="J121" s="7">
        <v>1</v>
      </c>
    </row>
    <row r="122" spans="1:10" ht="15.75">
      <c r="A122" s="182">
        <v>118</v>
      </c>
      <c r="B122" s="188" t="s">
        <v>233</v>
      </c>
      <c r="C122" s="188" t="s">
        <v>64</v>
      </c>
      <c r="D122" s="189" t="s">
        <v>400</v>
      </c>
      <c r="E122" s="183" t="s">
        <v>76</v>
      </c>
      <c r="F122" s="183">
        <v>2002</v>
      </c>
      <c r="G122" s="186"/>
      <c r="H122" s="187">
        <v>91</v>
      </c>
      <c r="I122" s="63"/>
      <c r="J122" s="7"/>
    </row>
    <row r="123" spans="1:10" ht="15.75">
      <c r="A123" s="87">
        <v>119</v>
      </c>
      <c r="B123" s="98" t="s">
        <v>233</v>
      </c>
      <c r="C123" s="98" t="s">
        <v>52</v>
      </c>
      <c r="D123" s="99" t="s">
        <v>401</v>
      </c>
      <c r="E123" s="33" t="s">
        <v>76</v>
      </c>
      <c r="F123" s="33">
        <v>2001</v>
      </c>
      <c r="G123" s="91"/>
      <c r="H123" s="94">
        <v>91</v>
      </c>
      <c r="I123" s="6"/>
      <c r="J123" s="7">
        <v>1</v>
      </c>
    </row>
    <row r="124" spans="1:10" ht="15.75">
      <c r="A124" s="87">
        <v>120</v>
      </c>
      <c r="B124" s="98" t="s">
        <v>402</v>
      </c>
      <c r="C124" s="98" t="s">
        <v>55</v>
      </c>
      <c r="D124" s="99" t="s">
        <v>402</v>
      </c>
      <c r="E124" s="33" t="s">
        <v>225</v>
      </c>
      <c r="F124" s="33">
        <v>2001</v>
      </c>
      <c r="G124" s="91"/>
      <c r="H124" s="94">
        <v>91</v>
      </c>
      <c r="I124" s="6"/>
      <c r="J124" s="7">
        <v>1</v>
      </c>
    </row>
    <row r="125" spans="1:10" ht="15.75">
      <c r="A125" s="87">
        <v>121</v>
      </c>
      <c r="B125" s="98" t="s">
        <v>403</v>
      </c>
      <c r="C125" s="98" t="s">
        <v>30</v>
      </c>
      <c r="D125" s="99" t="s">
        <v>403</v>
      </c>
      <c r="E125" s="33" t="s">
        <v>225</v>
      </c>
      <c r="F125" s="33">
        <v>2000</v>
      </c>
      <c r="G125" s="91"/>
      <c r="H125" s="94">
        <v>91</v>
      </c>
      <c r="I125" s="6"/>
      <c r="J125" s="7">
        <v>1</v>
      </c>
    </row>
    <row r="126" spans="1:10" ht="15.75">
      <c r="A126" s="87">
        <v>122</v>
      </c>
      <c r="B126" s="98" t="s">
        <v>404</v>
      </c>
      <c r="C126" s="98" t="s">
        <v>220</v>
      </c>
      <c r="D126" s="99" t="s">
        <v>404</v>
      </c>
      <c r="E126" s="33" t="s">
        <v>405</v>
      </c>
      <c r="F126" s="33">
        <v>2001</v>
      </c>
      <c r="G126" s="91"/>
      <c r="H126" s="94">
        <v>91</v>
      </c>
      <c r="I126" s="6"/>
      <c r="J126" s="7">
        <v>1</v>
      </c>
    </row>
    <row r="127" spans="1:10" ht="15.75">
      <c r="A127" s="87">
        <v>123</v>
      </c>
      <c r="B127" s="98" t="s">
        <v>406</v>
      </c>
      <c r="C127" s="98" t="s">
        <v>397</v>
      </c>
      <c r="D127" s="98" t="s">
        <v>406</v>
      </c>
      <c r="E127" s="89" t="s">
        <v>221</v>
      </c>
      <c r="F127" s="89">
        <v>2000</v>
      </c>
      <c r="G127" s="91"/>
      <c r="H127" s="94">
        <v>91</v>
      </c>
      <c r="I127" s="6"/>
      <c r="J127" s="7">
        <v>1</v>
      </c>
    </row>
    <row r="128" spans="1:10" ht="15.75">
      <c r="A128" s="87">
        <v>124</v>
      </c>
      <c r="B128" s="98" t="s">
        <v>241</v>
      </c>
      <c r="C128" s="98" t="s">
        <v>30</v>
      </c>
      <c r="D128" s="98" t="s">
        <v>241</v>
      </c>
      <c r="E128" s="89" t="s">
        <v>221</v>
      </c>
      <c r="F128" s="89">
        <v>2001</v>
      </c>
      <c r="G128" s="91"/>
      <c r="H128" s="94">
        <v>91</v>
      </c>
      <c r="I128" s="6"/>
      <c r="J128" s="7">
        <v>1</v>
      </c>
    </row>
    <row r="129" spans="1:10" ht="15.75">
      <c r="A129" s="87">
        <v>125</v>
      </c>
      <c r="B129" s="98" t="s">
        <v>407</v>
      </c>
      <c r="C129" s="98" t="s">
        <v>57</v>
      </c>
      <c r="D129" s="98" t="s">
        <v>407</v>
      </c>
      <c r="E129" s="89" t="s">
        <v>221</v>
      </c>
      <c r="F129" s="89">
        <v>2001</v>
      </c>
      <c r="G129" s="32"/>
      <c r="H129" s="94">
        <v>91</v>
      </c>
      <c r="I129" s="6"/>
      <c r="J129" s="7">
        <v>1</v>
      </c>
    </row>
    <row r="130" spans="1:10" ht="15.75">
      <c r="A130" s="87">
        <v>126</v>
      </c>
      <c r="B130" s="98" t="s">
        <v>408</v>
      </c>
      <c r="C130" s="98" t="s">
        <v>342</v>
      </c>
      <c r="D130" s="99" t="s">
        <v>408</v>
      </c>
      <c r="E130" s="33" t="s">
        <v>409</v>
      </c>
      <c r="F130" s="33">
        <v>2001</v>
      </c>
      <c r="G130" s="91"/>
      <c r="H130" s="94">
        <v>91</v>
      </c>
      <c r="I130" s="63"/>
      <c r="J130" s="7">
        <v>1</v>
      </c>
    </row>
    <row r="131" spans="1:10" ht="15.75">
      <c r="A131" s="87">
        <v>127</v>
      </c>
      <c r="B131" s="98" t="s">
        <v>410</v>
      </c>
      <c r="C131" s="98" t="s">
        <v>65</v>
      </c>
      <c r="D131" s="98" t="s">
        <v>410</v>
      </c>
      <c r="E131" s="89" t="s">
        <v>409</v>
      </c>
      <c r="F131" s="89">
        <v>2001</v>
      </c>
      <c r="G131" s="32"/>
      <c r="H131" s="94">
        <v>91</v>
      </c>
      <c r="I131" s="6"/>
      <c r="J131" s="7">
        <v>1</v>
      </c>
    </row>
    <row r="132" spans="1:10" ht="15.75">
      <c r="A132" s="87">
        <v>128</v>
      </c>
      <c r="B132" s="98" t="s">
        <v>214</v>
      </c>
      <c r="C132" s="98" t="s">
        <v>56</v>
      </c>
      <c r="D132" s="99" t="s">
        <v>214</v>
      </c>
      <c r="E132" s="33" t="s">
        <v>215</v>
      </c>
      <c r="F132" s="33">
        <v>2003</v>
      </c>
      <c r="G132" s="91"/>
      <c r="H132" s="94">
        <v>91</v>
      </c>
      <c r="I132" s="63"/>
      <c r="J132" s="7">
        <v>1</v>
      </c>
    </row>
    <row r="133" spans="1:10" ht="15.75">
      <c r="A133" s="182">
        <v>129</v>
      </c>
      <c r="B133" s="188" t="s">
        <v>411</v>
      </c>
      <c r="C133" s="188" t="s">
        <v>245</v>
      </c>
      <c r="D133" s="189" t="s">
        <v>411</v>
      </c>
      <c r="E133" s="183" t="s">
        <v>257</v>
      </c>
      <c r="F133" s="183">
        <v>2001</v>
      </c>
      <c r="G133" s="186"/>
      <c r="H133" s="187">
        <v>91</v>
      </c>
      <c r="I133" s="6"/>
      <c r="J133" s="7"/>
    </row>
    <row r="134" spans="1:10" ht="15.75">
      <c r="A134" s="87">
        <v>130</v>
      </c>
      <c r="B134" s="98" t="s">
        <v>412</v>
      </c>
      <c r="C134" s="98" t="s">
        <v>54</v>
      </c>
      <c r="D134" s="99" t="s">
        <v>412</v>
      </c>
      <c r="E134" s="33" t="s">
        <v>351</v>
      </c>
      <c r="F134" s="33">
        <v>2000</v>
      </c>
      <c r="G134" s="91"/>
      <c r="H134" s="94">
        <v>91</v>
      </c>
      <c r="I134" s="6"/>
      <c r="J134" s="7">
        <v>1</v>
      </c>
    </row>
    <row r="135" spans="1:10" ht="15.75">
      <c r="A135" s="87">
        <v>131</v>
      </c>
      <c r="B135" s="98" t="s">
        <v>187</v>
      </c>
      <c r="C135" s="98" t="s">
        <v>65</v>
      </c>
      <c r="D135" s="98" t="s">
        <v>187</v>
      </c>
      <c r="E135" s="89" t="s">
        <v>188</v>
      </c>
      <c r="F135" s="89">
        <v>2003</v>
      </c>
      <c r="G135" s="91"/>
      <c r="H135" s="94">
        <v>91</v>
      </c>
      <c r="I135" s="63"/>
      <c r="J135" s="7">
        <v>1</v>
      </c>
    </row>
    <row r="136" spans="1:10" ht="15.75">
      <c r="A136" s="87">
        <v>132</v>
      </c>
      <c r="B136" s="98" t="s">
        <v>413</v>
      </c>
      <c r="C136" s="98" t="s">
        <v>219</v>
      </c>
      <c r="D136" s="99" t="s">
        <v>413</v>
      </c>
      <c r="E136" s="33" t="s">
        <v>223</v>
      </c>
      <c r="F136" s="33">
        <v>2001</v>
      </c>
      <c r="G136" s="91"/>
      <c r="H136" s="94">
        <v>91</v>
      </c>
      <c r="I136" s="63"/>
      <c r="J136" s="7">
        <v>1</v>
      </c>
    </row>
    <row r="137" spans="1:10" ht="15.75">
      <c r="A137" s="87">
        <v>133</v>
      </c>
      <c r="B137" s="98" t="s">
        <v>222</v>
      </c>
      <c r="C137" s="98" t="s">
        <v>219</v>
      </c>
      <c r="D137" s="99" t="s">
        <v>222</v>
      </c>
      <c r="E137" s="33" t="s">
        <v>223</v>
      </c>
      <c r="F137" s="33">
        <v>2002</v>
      </c>
      <c r="G137" s="91"/>
      <c r="H137" s="94">
        <v>91</v>
      </c>
      <c r="I137" s="63"/>
      <c r="J137" s="7">
        <v>1</v>
      </c>
    </row>
    <row r="138" spans="1:10" ht="15.75">
      <c r="A138" s="87">
        <v>134</v>
      </c>
      <c r="B138" s="98" t="s">
        <v>414</v>
      </c>
      <c r="C138" s="98" t="s">
        <v>53</v>
      </c>
      <c r="D138" s="99" t="s">
        <v>414</v>
      </c>
      <c r="E138" s="33" t="s">
        <v>223</v>
      </c>
      <c r="F138" s="33">
        <v>2000</v>
      </c>
      <c r="G138" s="91"/>
      <c r="H138" s="94">
        <v>91</v>
      </c>
      <c r="I138" s="63"/>
      <c r="J138" s="7">
        <v>1</v>
      </c>
    </row>
    <row r="139" spans="1:10" ht="15.75">
      <c r="A139" s="87">
        <v>135</v>
      </c>
      <c r="B139" s="98" t="s">
        <v>201</v>
      </c>
      <c r="C139" s="98" t="s">
        <v>183</v>
      </c>
      <c r="D139" s="99" t="s">
        <v>201</v>
      </c>
      <c r="E139" s="33" t="s">
        <v>202</v>
      </c>
      <c r="F139" s="33">
        <v>2002</v>
      </c>
      <c r="G139" s="91"/>
      <c r="H139" s="94">
        <v>91</v>
      </c>
      <c r="I139" s="63"/>
      <c r="J139" s="7">
        <v>1</v>
      </c>
    </row>
    <row r="140" spans="1:10" ht="15.75">
      <c r="A140" s="87">
        <v>136</v>
      </c>
      <c r="B140" s="98" t="s">
        <v>415</v>
      </c>
      <c r="C140" s="98" t="s">
        <v>57</v>
      </c>
      <c r="D140" s="99" t="s">
        <v>415</v>
      </c>
      <c r="E140" s="33" t="s">
        <v>416</v>
      </c>
      <c r="F140" s="33">
        <v>2001</v>
      </c>
      <c r="G140" s="91"/>
      <c r="H140" s="94">
        <v>91</v>
      </c>
      <c r="I140" s="63"/>
      <c r="J140" s="7">
        <v>1</v>
      </c>
    </row>
    <row r="141" spans="1:10" ht="15.75">
      <c r="A141" s="87">
        <v>137</v>
      </c>
      <c r="B141" s="98" t="s">
        <v>232</v>
      </c>
      <c r="C141" s="98" t="s">
        <v>60</v>
      </c>
      <c r="D141" s="98" t="s">
        <v>232</v>
      </c>
      <c r="E141" s="89" t="s">
        <v>19</v>
      </c>
      <c r="F141" s="89">
        <v>2002</v>
      </c>
      <c r="G141" s="32"/>
      <c r="H141" s="32">
        <v>91</v>
      </c>
      <c r="I141" s="63"/>
      <c r="J141" s="7">
        <v>1</v>
      </c>
    </row>
    <row r="142" spans="1:10" ht="15.75">
      <c r="A142" s="87">
        <v>138</v>
      </c>
      <c r="B142" s="98" t="s">
        <v>461</v>
      </c>
      <c r="C142" s="98" t="s">
        <v>208</v>
      </c>
      <c r="D142" s="99" t="s">
        <v>461</v>
      </c>
      <c r="E142" s="33" t="s">
        <v>63</v>
      </c>
      <c r="F142" s="33">
        <v>2003</v>
      </c>
      <c r="G142" s="91"/>
      <c r="H142" s="32">
        <v>91</v>
      </c>
      <c r="I142" s="63"/>
      <c r="J142" s="7">
        <v>1</v>
      </c>
    </row>
    <row r="143" spans="1:10" ht="15.75">
      <c r="A143" s="87">
        <v>139</v>
      </c>
      <c r="B143" s="98" t="s">
        <v>462</v>
      </c>
      <c r="C143" s="98" t="s">
        <v>463</v>
      </c>
      <c r="D143" s="98" t="s">
        <v>462</v>
      </c>
      <c r="E143" s="89" t="s">
        <v>221</v>
      </c>
      <c r="F143" s="89">
        <v>2000</v>
      </c>
      <c r="G143" s="32"/>
      <c r="H143" s="32">
        <v>91</v>
      </c>
      <c r="I143" s="6"/>
      <c r="J143" s="7">
        <v>1</v>
      </c>
    </row>
    <row r="144" spans="1:10" ht="15.75">
      <c r="A144" s="87">
        <v>140</v>
      </c>
      <c r="B144" s="98" t="s">
        <v>464</v>
      </c>
      <c r="C144" s="98" t="s">
        <v>70</v>
      </c>
      <c r="D144" s="99" t="s">
        <v>464</v>
      </c>
      <c r="E144" s="33" t="s">
        <v>465</v>
      </c>
      <c r="F144" s="33">
        <v>2000</v>
      </c>
      <c r="G144" s="91"/>
      <c r="H144" s="32">
        <v>91</v>
      </c>
      <c r="I144" s="6"/>
      <c r="J144" s="7">
        <v>1</v>
      </c>
    </row>
    <row r="145" spans="1:10" ht="15.75">
      <c r="A145" s="87"/>
      <c r="B145" s="98"/>
      <c r="C145" s="98"/>
      <c r="D145" s="99"/>
      <c r="E145" s="33"/>
      <c r="F145" s="33"/>
      <c r="G145" s="91"/>
      <c r="H145" s="32"/>
      <c r="I145" s="6"/>
      <c r="J145" s="7"/>
    </row>
    <row r="146" spans="1:10" ht="15.75">
      <c r="A146" s="87">
        <v>201</v>
      </c>
      <c r="B146" s="96" t="s">
        <v>418</v>
      </c>
      <c r="C146" s="96" t="s">
        <v>419</v>
      </c>
      <c r="D146" s="97" t="s">
        <v>418</v>
      </c>
      <c r="E146" s="34" t="s">
        <v>256</v>
      </c>
      <c r="F146" s="34">
        <v>2001</v>
      </c>
      <c r="G146" s="95"/>
      <c r="H146" s="94">
        <v>1</v>
      </c>
      <c r="I146" s="6"/>
      <c r="J146" s="7">
        <v>1</v>
      </c>
    </row>
    <row r="147" spans="1:10" ht="15.75">
      <c r="A147" s="87">
        <v>202</v>
      </c>
      <c r="B147" s="96" t="s">
        <v>420</v>
      </c>
      <c r="C147" s="96" t="s">
        <v>27</v>
      </c>
      <c r="D147" s="97" t="s">
        <v>420</v>
      </c>
      <c r="E147" s="34" t="s">
        <v>72</v>
      </c>
      <c r="F147" s="34">
        <v>2000</v>
      </c>
      <c r="G147" s="95"/>
      <c r="H147" s="94">
        <v>2</v>
      </c>
      <c r="I147" s="6"/>
      <c r="J147" s="7">
        <v>1</v>
      </c>
    </row>
    <row r="148" spans="1:10" ht="15.75">
      <c r="A148" s="87">
        <v>203</v>
      </c>
      <c r="B148" s="96" t="s">
        <v>421</v>
      </c>
      <c r="C148" s="96" t="s">
        <v>74</v>
      </c>
      <c r="D148" s="97" t="s">
        <v>421</v>
      </c>
      <c r="E148" s="34" t="s">
        <v>21</v>
      </c>
      <c r="F148" s="34">
        <v>2000</v>
      </c>
      <c r="G148" s="95"/>
      <c r="H148" s="94">
        <v>3</v>
      </c>
      <c r="I148" s="6"/>
      <c r="J148" s="7">
        <v>1</v>
      </c>
    </row>
    <row r="149" spans="1:10" ht="15.75">
      <c r="A149" s="87">
        <v>204</v>
      </c>
      <c r="B149" s="96" t="s">
        <v>422</v>
      </c>
      <c r="C149" s="96" t="s">
        <v>24</v>
      </c>
      <c r="D149" s="97" t="s">
        <v>422</v>
      </c>
      <c r="E149" s="34" t="s">
        <v>17</v>
      </c>
      <c r="F149" s="34">
        <v>2000</v>
      </c>
      <c r="G149" s="95"/>
      <c r="H149" s="94">
        <v>4</v>
      </c>
      <c r="I149" s="6"/>
      <c r="J149" s="7">
        <v>1</v>
      </c>
    </row>
    <row r="150" spans="1:10" ht="15.75">
      <c r="A150" s="87">
        <v>205</v>
      </c>
      <c r="B150" s="96" t="s">
        <v>423</v>
      </c>
      <c r="C150" s="96" t="s">
        <v>424</v>
      </c>
      <c r="D150" s="97" t="s">
        <v>423</v>
      </c>
      <c r="E150" s="34" t="s">
        <v>75</v>
      </c>
      <c r="F150" s="34">
        <v>2001</v>
      </c>
      <c r="G150" s="95"/>
      <c r="H150" s="94">
        <v>5</v>
      </c>
      <c r="I150" s="6"/>
      <c r="J150" s="7">
        <v>1</v>
      </c>
    </row>
    <row r="151" spans="1:10" ht="15.75">
      <c r="A151" s="87">
        <v>206</v>
      </c>
      <c r="B151" s="96" t="s">
        <v>425</v>
      </c>
      <c r="C151" s="96" t="s">
        <v>71</v>
      </c>
      <c r="D151" s="97" t="s">
        <v>425</v>
      </c>
      <c r="E151" s="34" t="s">
        <v>21</v>
      </c>
      <c r="F151" s="34">
        <v>2000</v>
      </c>
      <c r="G151" s="95"/>
      <c r="H151" s="94">
        <v>6</v>
      </c>
      <c r="I151" s="6"/>
      <c r="J151" s="7">
        <v>1</v>
      </c>
    </row>
    <row r="152" spans="1:10" ht="15.75">
      <c r="A152" s="87">
        <v>207</v>
      </c>
      <c r="B152" s="96" t="s">
        <v>426</v>
      </c>
      <c r="C152" s="96" t="s">
        <v>272</v>
      </c>
      <c r="D152" s="96" t="s">
        <v>426</v>
      </c>
      <c r="E152" s="93" t="s">
        <v>21</v>
      </c>
      <c r="F152" s="93">
        <v>2001</v>
      </c>
      <c r="G152" s="95"/>
      <c r="H152" s="94">
        <v>9</v>
      </c>
      <c r="I152" s="6"/>
      <c r="J152" s="7">
        <v>1</v>
      </c>
    </row>
    <row r="153" spans="1:10" ht="15.75">
      <c r="A153" s="87">
        <v>208</v>
      </c>
      <c r="B153" s="96" t="s">
        <v>427</v>
      </c>
      <c r="C153" s="96" t="s">
        <v>428</v>
      </c>
      <c r="D153" s="97" t="s">
        <v>427</v>
      </c>
      <c r="E153" s="34" t="s">
        <v>20</v>
      </c>
      <c r="F153" s="34">
        <v>2000</v>
      </c>
      <c r="G153" s="95"/>
      <c r="H153" s="94">
        <v>10</v>
      </c>
      <c r="I153" s="6"/>
      <c r="J153" s="7">
        <v>1</v>
      </c>
    </row>
    <row r="154" spans="1:10" ht="15.75">
      <c r="A154" s="87">
        <v>209</v>
      </c>
      <c r="B154" s="96" t="s">
        <v>429</v>
      </c>
      <c r="C154" s="96" t="s">
        <v>25</v>
      </c>
      <c r="D154" s="97" t="s">
        <v>429</v>
      </c>
      <c r="E154" s="34" t="s">
        <v>21</v>
      </c>
      <c r="F154" s="34">
        <v>2001</v>
      </c>
      <c r="G154" s="95"/>
      <c r="H154" s="94">
        <v>11</v>
      </c>
      <c r="I154" s="6"/>
      <c r="J154" s="7">
        <v>1</v>
      </c>
    </row>
    <row r="155" spans="1:10" ht="15.75">
      <c r="A155" s="87">
        <v>210</v>
      </c>
      <c r="B155" s="96" t="s">
        <v>259</v>
      </c>
      <c r="C155" s="96" t="s">
        <v>260</v>
      </c>
      <c r="D155" s="97" t="s">
        <v>259</v>
      </c>
      <c r="E155" s="34" t="s">
        <v>356</v>
      </c>
      <c r="F155" s="34">
        <v>2002</v>
      </c>
      <c r="G155" s="95"/>
      <c r="H155" s="94">
        <v>12</v>
      </c>
      <c r="I155" s="6"/>
      <c r="J155" s="7">
        <v>1</v>
      </c>
    </row>
    <row r="156" spans="1:10" ht="15.75">
      <c r="A156" s="87">
        <v>211</v>
      </c>
      <c r="B156" s="96" t="s">
        <v>430</v>
      </c>
      <c r="C156" s="96" t="s">
        <v>26</v>
      </c>
      <c r="D156" s="97" t="s">
        <v>430</v>
      </c>
      <c r="E156" s="34" t="s">
        <v>21</v>
      </c>
      <c r="F156" s="34">
        <v>2001</v>
      </c>
      <c r="G156" s="95"/>
      <c r="H156" s="94">
        <v>13</v>
      </c>
      <c r="I156" s="6"/>
      <c r="J156" s="7">
        <v>1</v>
      </c>
    </row>
    <row r="157" spans="1:10" ht="15.75">
      <c r="A157" s="87">
        <v>212</v>
      </c>
      <c r="B157" s="96" t="s">
        <v>22</v>
      </c>
      <c r="C157" s="96" t="s">
        <v>266</v>
      </c>
      <c r="D157" s="96" t="s">
        <v>22</v>
      </c>
      <c r="E157" s="93" t="s">
        <v>21</v>
      </c>
      <c r="F157" s="93">
        <v>2002</v>
      </c>
      <c r="G157" s="94"/>
      <c r="H157" s="94">
        <v>14</v>
      </c>
      <c r="I157" s="6"/>
      <c r="J157" s="7">
        <v>1</v>
      </c>
    </row>
    <row r="158" spans="1:10" ht="15.75">
      <c r="A158" s="87">
        <v>213</v>
      </c>
      <c r="B158" s="96" t="s">
        <v>431</v>
      </c>
      <c r="C158" s="96" t="s">
        <v>279</v>
      </c>
      <c r="D158" s="96" t="s">
        <v>431</v>
      </c>
      <c r="E158" s="93" t="s">
        <v>202</v>
      </c>
      <c r="F158" s="93">
        <v>2001</v>
      </c>
      <c r="G158" s="94"/>
      <c r="H158" s="94">
        <v>15</v>
      </c>
      <c r="I158" s="6"/>
      <c r="J158" s="7">
        <v>1</v>
      </c>
    </row>
    <row r="159" spans="1:10" ht="15.75">
      <c r="A159" s="87">
        <v>214</v>
      </c>
      <c r="B159" s="96" t="s">
        <v>432</v>
      </c>
      <c r="C159" s="96" t="s">
        <v>433</v>
      </c>
      <c r="D159" s="97" t="s">
        <v>432</v>
      </c>
      <c r="E159" s="34" t="s">
        <v>230</v>
      </c>
      <c r="F159" s="34">
        <v>2000</v>
      </c>
      <c r="G159" s="95"/>
      <c r="H159" s="94">
        <v>16</v>
      </c>
      <c r="I159" s="6"/>
      <c r="J159" s="7">
        <v>1</v>
      </c>
    </row>
    <row r="160" spans="1:10" ht="15.75">
      <c r="A160" s="87">
        <v>215</v>
      </c>
      <c r="B160" s="96" t="s">
        <v>434</v>
      </c>
      <c r="C160" s="96" t="s">
        <v>14</v>
      </c>
      <c r="D160" s="97" t="s">
        <v>434</v>
      </c>
      <c r="E160" s="34" t="s">
        <v>18</v>
      </c>
      <c r="F160" s="34">
        <v>2000</v>
      </c>
      <c r="G160" s="95"/>
      <c r="H160" s="94">
        <v>17</v>
      </c>
      <c r="I160" s="6"/>
      <c r="J160" s="7">
        <v>1</v>
      </c>
    </row>
    <row r="161" spans="1:10" ht="15.75">
      <c r="A161" s="87">
        <v>216</v>
      </c>
      <c r="B161" s="96" t="s">
        <v>435</v>
      </c>
      <c r="C161" s="96" t="s">
        <v>71</v>
      </c>
      <c r="D161" s="97" t="s">
        <v>435</v>
      </c>
      <c r="E161" s="34" t="s">
        <v>436</v>
      </c>
      <c r="F161" s="34">
        <v>2000</v>
      </c>
      <c r="G161" s="95"/>
      <c r="H161" s="94">
        <v>18</v>
      </c>
      <c r="I161" s="6"/>
      <c r="J161" s="7">
        <v>1</v>
      </c>
    </row>
    <row r="162" spans="1:10" ht="15.75">
      <c r="A162" s="87">
        <v>217</v>
      </c>
      <c r="B162" s="96" t="s">
        <v>437</v>
      </c>
      <c r="C162" s="96" t="s">
        <v>297</v>
      </c>
      <c r="D162" s="97" t="s">
        <v>437</v>
      </c>
      <c r="E162" s="34" t="s">
        <v>72</v>
      </c>
      <c r="F162" s="34">
        <v>2001</v>
      </c>
      <c r="G162" s="95"/>
      <c r="H162" s="94">
        <v>19</v>
      </c>
      <c r="I162" s="6"/>
      <c r="J162" s="7">
        <v>1</v>
      </c>
    </row>
    <row r="163" spans="1:10" ht="15.75">
      <c r="A163" s="87">
        <v>218</v>
      </c>
      <c r="B163" s="96" t="s">
        <v>438</v>
      </c>
      <c r="C163" s="96" t="s">
        <v>439</v>
      </c>
      <c r="D163" s="97" t="s">
        <v>438</v>
      </c>
      <c r="E163" s="34" t="s">
        <v>18</v>
      </c>
      <c r="F163" s="34">
        <v>2000</v>
      </c>
      <c r="G163" s="95"/>
      <c r="H163" s="94">
        <v>20</v>
      </c>
      <c r="I163" s="6"/>
      <c r="J163" s="7">
        <v>1</v>
      </c>
    </row>
    <row r="164" spans="1:10" ht="15.75">
      <c r="A164" s="87">
        <v>219</v>
      </c>
      <c r="B164" s="96" t="s">
        <v>261</v>
      </c>
      <c r="C164" s="96" t="s">
        <v>262</v>
      </c>
      <c r="D164" s="96" t="s">
        <v>261</v>
      </c>
      <c r="E164" s="93" t="s">
        <v>263</v>
      </c>
      <c r="F164" s="93">
        <v>2002</v>
      </c>
      <c r="G164" s="94"/>
      <c r="H164" s="94">
        <v>21</v>
      </c>
      <c r="I164" s="63"/>
      <c r="J164" s="7">
        <v>1</v>
      </c>
    </row>
    <row r="165" spans="1:10" ht="15.75">
      <c r="A165" s="87">
        <v>220</v>
      </c>
      <c r="B165" s="96" t="s">
        <v>299</v>
      </c>
      <c r="C165" s="96" t="s">
        <v>440</v>
      </c>
      <c r="D165" s="97" t="s">
        <v>299</v>
      </c>
      <c r="E165" s="34" t="s">
        <v>75</v>
      </c>
      <c r="F165" s="34">
        <v>2001</v>
      </c>
      <c r="G165" s="95"/>
      <c r="H165" s="94">
        <v>22</v>
      </c>
      <c r="I165" s="63"/>
      <c r="J165" s="7">
        <v>1</v>
      </c>
    </row>
    <row r="166" spans="1:10" ht="15.75">
      <c r="A166" s="87">
        <v>221</v>
      </c>
      <c r="B166" s="96" t="s">
        <v>441</v>
      </c>
      <c r="C166" s="96" t="s">
        <v>442</v>
      </c>
      <c r="D166" s="97" t="s">
        <v>441</v>
      </c>
      <c r="E166" s="34" t="s">
        <v>322</v>
      </c>
      <c r="F166" s="34">
        <v>2000</v>
      </c>
      <c r="G166" s="95"/>
      <c r="H166" s="94">
        <v>25</v>
      </c>
      <c r="I166" s="6"/>
      <c r="J166" s="7">
        <v>1</v>
      </c>
    </row>
    <row r="167" spans="1:10" ht="15.75">
      <c r="A167" s="87">
        <v>222</v>
      </c>
      <c r="B167" s="96" t="s">
        <v>276</v>
      </c>
      <c r="C167" s="96" t="s">
        <v>23</v>
      </c>
      <c r="D167" s="97" t="s">
        <v>276</v>
      </c>
      <c r="E167" s="34" t="s">
        <v>61</v>
      </c>
      <c r="F167" s="34">
        <v>2002</v>
      </c>
      <c r="G167" s="95"/>
      <c r="H167" s="94">
        <v>26</v>
      </c>
      <c r="I167" s="6"/>
      <c r="J167" s="7">
        <v>1</v>
      </c>
    </row>
    <row r="168" spans="1:10" ht="15.75">
      <c r="A168" s="87">
        <v>223</v>
      </c>
      <c r="B168" s="96" t="s">
        <v>274</v>
      </c>
      <c r="C168" s="96" t="s">
        <v>275</v>
      </c>
      <c r="D168" s="97" t="s">
        <v>274</v>
      </c>
      <c r="E168" s="34" t="s">
        <v>230</v>
      </c>
      <c r="F168" s="34">
        <v>2002</v>
      </c>
      <c r="G168" s="95"/>
      <c r="H168" s="94">
        <v>27</v>
      </c>
      <c r="I168" s="6"/>
      <c r="J168" s="7">
        <v>1</v>
      </c>
    </row>
    <row r="169" spans="1:10" ht="15.75">
      <c r="A169" s="87">
        <v>224</v>
      </c>
      <c r="B169" s="96" t="s">
        <v>267</v>
      </c>
      <c r="C169" s="96" t="s">
        <v>73</v>
      </c>
      <c r="D169" s="97" t="s">
        <v>267</v>
      </c>
      <c r="E169" s="34" t="s">
        <v>268</v>
      </c>
      <c r="F169" s="34">
        <v>2002</v>
      </c>
      <c r="G169" s="95"/>
      <c r="H169" s="94">
        <v>28</v>
      </c>
      <c r="I169" s="6"/>
      <c r="J169" s="7">
        <v>1</v>
      </c>
    </row>
    <row r="170" spans="1:10" ht="15.75">
      <c r="A170" s="87">
        <v>225</v>
      </c>
      <c r="B170" s="96" t="s">
        <v>443</v>
      </c>
      <c r="C170" s="96" t="s">
        <v>23</v>
      </c>
      <c r="D170" s="97" t="s">
        <v>443</v>
      </c>
      <c r="E170" s="34" t="s">
        <v>231</v>
      </c>
      <c r="F170" s="34">
        <v>2000</v>
      </c>
      <c r="G170" s="95"/>
      <c r="H170" s="94">
        <v>29</v>
      </c>
      <c r="I170" s="6"/>
      <c r="J170" s="7">
        <v>1</v>
      </c>
    </row>
    <row r="171" spans="1:10" ht="15.75">
      <c r="A171" s="87">
        <v>226</v>
      </c>
      <c r="B171" s="96" t="s">
        <v>444</v>
      </c>
      <c r="C171" s="96" t="s">
        <v>445</v>
      </c>
      <c r="D171" s="97" t="s">
        <v>444</v>
      </c>
      <c r="E171" s="34" t="s">
        <v>16</v>
      </c>
      <c r="F171" s="34">
        <v>2000</v>
      </c>
      <c r="G171" s="95"/>
      <c r="H171" s="94">
        <v>31</v>
      </c>
      <c r="I171" s="6"/>
      <c r="J171" s="7">
        <v>1</v>
      </c>
    </row>
    <row r="172" spans="1:10" ht="15.75">
      <c r="A172" s="87">
        <v>227</v>
      </c>
      <c r="B172" s="96" t="s">
        <v>446</v>
      </c>
      <c r="C172" s="96" t="s">
        <v>270</v>
      </c>
      <c r="D172" s="97" t="s">
        <v>446</v>
      </c>
      <c r="E172" s="34" t="s">
        <v>221</v>
      </c>
      <c r="F172" s="34">
        <v>2001</v>
      </c>
      <c r="G172" s="95"/>
      <c r="H172" s="94">
        <v>33</v>
      </c>
      <c r="I172" s="63"/>
      <c r="J172" s="7">
        <v>1</v>
      </c>
    </row>
    <row r="173" spans="1:10" ht="15.75">
      <c r="A173" s="87">
        <v>228</v>
      </c>
      <c r="B173" s="96" t="s">
        <v>278</v>
      </c>
      <c r="C173" s="96" t="s">
        <v>279</v>
      </c>
      <c r="D173" s="97" t="s">
        <v>278</v>
      </c>
      <c r="E173" s="34" t="s">
        <v>18</v>
      </c>
      <c r="F173" s="34">
        <v>2003</v>
      </c>
      <c r="G173" s="95"/>
      <c r="H173" s="94">
        <v>34</v>
      </c>
      <c r="I173" s="6"/>
      <c r="J173" s="7">
        <v>1</v>
      </c>
    </row>
    <row r="174" spans="1:10" ht="15.75">
      <c r="A174" s="87">
        <v>229</v>
      </c>
      <c r="B174" s="96" t="s">
        <v>264</v>
      </c>
      <c r="C174" s="96" t="s">
        <v>74</v>
      </c>
      <c r="D174" s="96" t="s">
        <v>264</v>
      </c>
      <c r="E174" s="93" t="s">
        <v>265</v>
      </c>
      <c r="F174" s="93">
        <v>2002</v>
      </c>
      <c r="G174" s="94"/>
      <c r="H174" s="94">
        <v>34</v>
      </c>
      <c r="I174" s="6"/>
      <c r="J174" s="7">
        <v>1</v>
      </c>
    </row>
    <row r="175" spans="1:10" ht="15.75">
      <c r="A175" s="87">
        <v>230</v>
      </c>
      <c r="B175" s="96" t="s">
        <v>447</v>
      </c>
      <c r="C175" s="96" t="s">
        <v>272</v>
      </c>
      <c r="D175" s="96" t="s">
        <v>447</v>
      </c>
      <c r="E175" s="93" t="s">
        <v>315</v>
      </c>
      <c r="F175" s="93">
        <v>2001</v>
      </c>
      <c r="G175" s="94"/>
      <c r="H175" s="94">
        <v>35</v>
      </c>
      <c r="I175" s="6"/>
      <c r="J175" s="7">
        <v>1</v>
      </c>
    </row>
    <row r="176" spans="1:10" ht="15.75">
      <c r="A176" s="87">
        <v>231</v>
      </c>
      <c r="B176" s="96" t="s">
        <v>269</v>
      </c>
      <c r="C176" s="96" t="s">
        <v>270</v>
      </c>
      <c r="D176" s="97" t="s">
        <v>269</v>
      </c>
      <c r="E176" s="34" t="s">
        <v>191</v>
      </c>
      <c r="F176" s="34">
        <v>2003</v>
      </c>
      <c r="G176" s="95"/>
      <c r="H176" s="94">
        <v>35</v>
      </c>
      <c r="I176" s="6"/>
      <c r="J176" s="7">
        <v>1</v>
      </c>
    </row>
    <row r="177" spans="1:10" ht="15.75">
      <c r="A177" s="87">
        <v>232</v>
      </c>
      <c r="B177" s="98" t="s">
        <v>283</v>
      </c>
      <c r="C177" s="98" t="s">
        <v>284</v>
      </c>
      <c r="D177" s="99" t="s">
        <v>283</v>
      </c>
      <c r="E177" s="33" t="s">
        <v>230</v>
      </c>
      <c r="F177" s="33">
        <v>2002</v>
      </c>
      <c r="G177" s="91"/>
      <c r="H177" s="94">
        <v>35</v>
      </c>
      <c r="I177" s="6"/>
      <c r="J177" s="7">
        <v>1</v>
      </c>
    </row>
    <row r="178" spans="1:10" ht="15.75">
      <c r="A178" s="87">
        <v>233</v>
      </c>
      <c r="B178" s="98" t="s">
        <v>448</v>
      </c>
      <c r="C178" s="98" t="s">
        <v>262</v>
      </c>
      <c r="D178" s="99" t="s">
        <v>448</v>
      </c>
      <c r="E178" s="33" t="s">
        <v>382</v>
      </c>
      <c r="F178" s="33">
        <v>2001</v>
      </c>
      <c r="G178" s="91"/>
      <c r="H178" s="94">
        <v>35</v>
      </c>
      <c r="I178" s="6"/>
      <c r="J178" s="7">
        <v>1</v>
      </c>
    </row>
    <row r="179" spans="1:10" ht="15.75">
      <c r="A179" s="87">
        <v>234</v>
      </c>
      <c r="B179" s="98" t="s">
        <v>449</v>
      </c>
      <c r="C179" s="98" t="s">
        <v>282</v>
      </c>
      <c r="D179" s="99" t="s">
        <v>449</v>
      </c>
      <c r="E179" s="33" t="s">
        <v>218</v>
      </c>
      <c r="F179" s="33">
        <v>2000</v>
      </c>
      <c r="G179" s="91"/>
      <c r="H179" s="94">
        <v>35</v>
      </c>
      <c r="I179" s="6"/>
      <c r="J179" s="7">
        <v>1</v>
      </c>
    </row>
    <row r="180" spans="1:10" ht="15.75">
      <c r="A180" s="87">
        <v>235</v>
      </c>
      <c r="B180" s="98" t="s">
        <v>450</v>
      </c>
      <c r="C180" s="98" t="s">
        <v>26</v>
      </c>
      <c r="D180" s="99" t="s">
        <v>450</v>
      </c>
      <c r="E180" s="33" t="s">
        <v>218</v>
      </c>
      <c r="F180" s="33">
        <v>2001</v>
      </c>
      <c r="G180" s="91"/>
      <c r="H180" s="94">
        <v>35</v>
      </c>
      <c r="I180" s="6"/>
      <c r="J180" s="7">
        <v>1</v>
      </c>
    </row>
    <row r="181" spans="1:10" ht="15.75">
      <c r="A181" s="87">
        <v>236</v>
      </c>
      <c r="B181" s="98" t="s">
        <v>451</v>
      </c>
      <c r="C181" s="98" t="s">
        <v>452</v>
      </c>
      <c r="D181" s="99" t="s">
        <v>451</v>
      </c>
      <c r="E181" s="33" t="s">
        <v>250</v>
      </c>
      <c r="F181" s="33">
        <v>2001</v>
      </c>
      <c r="G181" s="91"/>
      <c r="H181" s="94">
        <v>35</v>
      </c>
      <c r="I181" s="63"/>
      <c r="J181" s="7">
        <v>1</v>
      </c>
    </row>
    <row r="182" spans="1:10" ht="15.75">
      <c r="A182" s="87">
        <v>237</v>
      </c>
      <c r="B182" s="98" t="s">
        <v>277</v>
      </c>
      <c r="C182" s="98" t="s">
        <v>73</v>
      </c>
      <c r="D182" s="99" t="s">
        <v>277</v>
      </c>
      <c r="E182" s="33" t="s">
        <v>15</v>
      </c>
      <c r="F182" s="33">
        <v>2003</v>
      </c>
      <c r="G182" s="91"/>
      <c r="H182" s="94">
        <v>35</v>
      </c>
      <c r="I182" s="63"/>
      <c r="J182" s="7">
        <v>1</v>
      </c>
    </row>
    <row r="183" spans="1:10" ht="15.75">
      <c r="A183" s="87">
        <v>238</v>
      </c>
      <c r="B183" s="100" t="s">
        <v>453</v>
      </c>
      <c r="C183" s="98" t="s">
        <v>73</v>
      </c>
      <c r="D183" s="101" t="s">
        <v>453</v>
      </c>
      <c r="E183" s="4" t="s">
        <v>454</v>
      </c>
      <c r="F183" s="4">
        <v>2001</v>
      </c>
      <c r="G183" s="91"/>
      <c r="H183" s="94">
        <v>35</v>
      </c>
      <c r="I183" s="6"/>
      <c r="J183" s="7">
        <v>1</v>
      </c>
    </row>
    <row r="184" spans="1:10" ht="15.75">
      <c r="A184" s="87">
        <v>239</v>
      </c>
      <c r="B184" s="98" t="s">
        <v>455</v>
      </c>
      <c r="C184" s="98" t="s">
        <v>456</v>
      </c>
      <c r="D184" s="98" t="s">
        <v>455</v>
      </c>
      <c r="E184" s="89" t="s">
        <v>75</v>
      </c>
      <c r="F184" s="89">
        <v>2001</v>
      </c>
      <c r="G184" s="32"/>
      <c r="H184" s="94">
        <v>35</v>
      </c>
      <c r="I184" s="6"/>
      <c r="J184" s="7">
        <v>1</v>
      </c>
    </row>
    <row r="185" spans="1:10" ht="15.75">
      <c r="A185" s="87">
        <v>240</v>
      </c>
      <c r="B185" s="98" t="s">
        <v>457</v>
      </c>
      <c r="C185" s="98" t="s">
        <v>26</v>
      </c>
      <c r="D185" s="98" t="s">
        <v>457</v>
      </c>
      <c r="E185" s="89" t="s">
        <v>59</v>
      </c>
      <c r="F185" s="89">
        <v>2001</v>
      </c>
      <c r="G185" s="32"/>
      <c r="H185" s="94">
        <v>35</v>
      </c>
      <c r="I185" s="6"/>
      <c r="J185" s="7">
        <v>1</v>
      </c>
    </row>
    <row r="186" spans="1:10" ht="15.75">
      <c r="A186" s="87">
        <v>241</v>
      </c>
      <c r="B186" s="33" t="s">
        <v>294</v>
      </c>
      <c r="C186" s="89" t="s">
        <v>295</v>
      </c>
      <c r="D186" s="89" t="s">
        <v>294</v>
      </c>
      <c r="E186" s="89" t="s">
        <v>59</v>
      </c>
      <c r="F186" s="89">
        <v>2002</v>
      </c>
      <c r="G186" s="32"/>
      <c r="H186" s="94">
        <v>35</v>
      </c>
      <c r="I186" s="6"/>
      <c r="J186" s="7">
        <v>1</v>
      </c>
    </row>
    <row r="187" spans="1:10" ht="15.75">
      <c r="A187" s="87">
        <v>242</v>
      </c>
      <c r="B187" s="33" t="s">
        <v>287</v>
      </c>
      <c r="C187" s="89" t="s">
        <v>288</v>
      </c>
      <c r="D187" s="89" t="s">
        <v>287</v>
      </c>
      <c r="E187" s="89" t="s">
        <v>289</v>
      </c>
      <c r="F187" s="89">
        <v>2003</v>
      </c>
      <c r="G187" s="32"/>
      <c r="H187" s="94">
        <v>35</v>
      </c>
      <c r="I187" s="63"/>
      <c r="J187" s="7">
        <v>1</v>
      </c>
    </row>
    <row r="188" spans="1:10" ht="15.75">
      <c r="A188" s="87">
        <v>243</v>
      </c>
      <c r="B188" s="33" t="s">
        <v>271</v>
      </c>
      <c r="C188" s="89" t="s">
        <v>272</v>
      </c>
      <c r="D188" s="90" t="s">
        <v>271</v>
      </c>
      <c r="E188" s="33" t="s">
        <v>273</v>
      </c>
      <c r="F188" s="33">
        <v>2002</v>
      </c>
      <c r="G188" s="91"/>
      <c r="H188" s="94">
        <v>35</v>
      </c>
      <c r="I188" s="6"/>
      <c r="J188" s="7">
        <v>1</v>
      </c>
    </row>
    <row r="189" spans="1:10" ht="15.75">
      <c r="A189" s="87">
        <v>244</v>
      </c>
      <c r="B189" s="33" t="s">
        <v>281</v>
      </c>
      <c r="C189" s="89" t="s">
        <v>282</v>
      </c>
      <c r="D189" s="90" t="s">
        <v>281</v>
      </c>
      <c r="E189" s="33" t="s">
        <v>203</v>
      </c>
      <c r="F189" s="33">
        <v>2003</v>
      </c>
      <c r="G189" s="91"/>
      <c r="H189" s="94">
        <v>35</v>
      </c>
      <c r="I189" s="6"/>
      <c r="J189" s="7">
        <v>1</v>
      </c>
    </row>
    <row r="190" spans="1:10" ht="15.75">
      <c r="A190" s="87">
        <v>245</v>
      </c>
      <c r="B190" s="33" t="s">
        <v>296</v>
      </c>
      <c r="C190" s="89" t="s">
        <v>297</v>
      </c>
      <c r="D190" s="90" t="s">
        <v>296</v>
      </c>
      <c r="E190" s="33" t="s">
        <v>76</v>
      </c>
      <c r="F190" s="33">
        <v>2003</v>
      </c>
      <c r="G190" s="91"/>
      <c r="H190" s="94">
        <v>35</v>
      </c>
      <c r="I190" s="63"/>
      <c r="J190" s="7">
        <v>1</v>
      </c>
    </row>
    <row r="191" spans="1:10" ht="15.75">
      <c r="A191" s="87">
        <v>246</v>
      </c>
      <c r="B191" s="33" t="s">
        <v>285</v>
      </c>
      <c r="C191" s="89" t="s">
        <v>26</v>
      </c>
      <c r="D191" s="90" t="s">
        <v>285</v>
      </c>
      <c r="E191" s="33" t="s">
        <v>243</v>
      </c>
      <c r="F191" s="33">
        <v>2002</v>
      </c>
      <c r="G191" s="91"/>
      <c r="H191" s="94">
        <v>35</v>
      </c>
      <c r="I191" s="63"/>
      <c r="J191" s="7">
        <v>1</v>
      </c>
    </row>
    <row r="192" spans="1:10" ht="15.75">
      <c r="A192" s="87">
        <v>247</v>
      </c>
      <c r="B192" s="33" t="s">
        <v>290</v>
      </c>
      <c r="C192" s="89" t="s">
        <v>291</v>
      </c>
      <c r="D192" s="90" t="s">
        <v>290</v>
      </c>
      <c r="E192" s="33" t="s">
        <v>221</v>
      </c>
      <c r="F192" s="33">
        <v>2002</v>
      </c>
      <c r="G192" s="91"/>
      <c r="H192" s="94">
        <v>35</v>
      </c>
      <c r="I192" s="63"/>
      <c r="J192" s="7">
        <v>1</v>
      </c>
    </row>
    <row r="193" spans="1:10" ht="15.75">
      <c r="A193" s="87">
        <v>248</v>
      </c>
      <c r="B193" s="33" t="s">
        <v>298</v>
      </c>
      <c r="C193" s="89" t="s">
        <v>286</v>
      </c>
      <c r="D193" s="90" t="s">
        <v>298</v>
      </c>
      <c r="E193" s="33" t="s">
        <v>221</v>
      </c>
      <c r="F193" s="33">
        <v>2002</v>
      </c>
      <c r="G193" s="91"/>
      <c r="H193" s="94">
        <v>35</v>
      </c>
      <c r="I193" s="6"/>
      <c r="J193" s="7">
        <v>1</v>
      </c>
    </row>
    <row r="194" spans="1:10" ht="15.75">
      <c r="A194" s="182">
        <v>249</v>
      </c>
      <c r="B194" s="183" t="s">
        <v>458</v>
      </c>
      <c r="C194" s="184" t="s">
        <v>459</v>
      </c>
      <c r="D194" s="185" t="s">
        <v>458</v>
      </c>
      <c r="E194" s="183" t="s">
        <v>215</v>
      </c>
      <c r="F194" s="183">
        <v>2000</v>
      </c>
      <c r="G194" s="186"/>
      <c r="H194" s="187">
        <v>35</v>
      </c>
      <c r="I194" s="6"/>
      <c r="J194" s="7"/>
    </row>
    <row r="195" spans="1:10" ht="15.75">
      <c r="A195" s="87">
        <v>250</v>
      </c>
      <c r="B195" s="33" t="s">
        <v>460</v>
      </c>
      <c r="C195" s="89" t="s">
        <v>266</v>
      </c>
      <c r="D195" s="89" t="s">
        <v>460</v>
      </c>
      <c r="E195" s="89" t="s">
        <v>215</v>
      </c>
      <c r="F195" s="89">
        <v>2001</v>
      </c>
      <c r="G195" s="32"/>
      <c r="H195" s="94">
        <v>35</v>
      </c>
      <c r="I195" s="6"/>
      <c r="J195" s="7">
        <v>1</v>
      </c>
    </row>
    <row r="196" spans="1:10" ht="15.75">
      <c r="A196" s="87">
        <v>251</v>
      </c>
      <c r="B196" s="33" t="s">
        <v>280</v>
      </c>
      <c r="C196" s="89" t="s">
        <v>279</v>
      </c>
      <c r="D196" s="90" t="s">
        <v>280</v>
      </c>
      <c r="E196" s="33" t="s">
        <v>257</v>
      </c>
      <c r="F196" s="33">
        <v>2002</v>
      </c>
      <c r="G196" s="91"/>
      <c r="H196" s="94">
        <v>35</v>
      </c>
      <c r="I196" s="6"/>
      <c r="J196" s="7">
        <v>1</v>
      </c>
    </row>
    <row r="197" spans="1:10" ht="15.75">
      <c r="A197" s="87">
        <v>252</v>
      </c>
      <c r="B197" s="33" t="s">
        <v>292</v>
      </c>
      <c r="C197" s="89" t="s">
        <v>293</v>
      </c>
      <c r="D197" s="90" t="s">
        <v>292</v>
      </c>
      <c r="E197" s="33" t="s">
        <v>257</v>
      </c>
      <c r="F197" s="33">
        <v>2003</v>
      </c>
      <c r="G197" s="91"/>
      <c r="H197" s="94">
        <v>35</v>
      </c>
      <c r="I197" s="63"/>
      <c r="J197" s="7">
        <v>1</v>
      </c>
    </row>
    <row r="198" spans="1:10" ht="15.75">
      <c r="A198" s="87"/>
      <c r="B198" s="4"/>
      <c r="C198" s="63"/>
      <c r="D198" s="92"/>
      <c r="E198" s="4"/>
      <c r="F198" s="4"/>
      <c r="G198" s="91"/>
      <c r="H198" s="32"/>
      <c r="I198" s="63"/>
      <c r="J198" s="7"/>
    </row>
    <row r="199" spans="1:10" ht="15.75">
      <c r="A199" s="87"/>
      <c r="B199" s="4"/>
      <c r="C199" s="63"/>
      <c r="D199" s="92"/>
      <c r="E199" s="4"/>
      <c r="F199" s="4"/>
      <c r="G199" s="5"/>
      <c r="H199" s="6"/>
      <c r="I199" s="6"/>
      <c r="J199" s="7"/>
    </row>
    <row r="200" spans="1:10" ht="15.75">
      <c r="A200" s="87"/>
      <c r="B200" s="4"/>
      <c r="C200" s="4"/>
      <c r="D200" s="92"/>
      <c r="E200" s="4"/>
      <c r="F200" s="4"/>
      <c r="G200" s="5"/>
      <c r="H200" s="6"/>
      <c r="I200" s="6"/>
      <c r="J200" s="7"/>
    </row>
    <row r="201" spans="1:10" ht="15.75">
      <c r="A201" s="87"/>
      <c r="B201" s="4"/>
      <c r="C201" s="4"/>
      <c r="D201" s="92"/>
      <c r="E201" s="4"/>
      <c r="F201" s="4"/>
      <c r="G201" s="5"/>
      <c r="H201" s="6"/>
      <c r="I201" s="6"/>
      <c r="J201" s="7"/>
    </row>
    <row r="202" spans="1:10" ht="15.75">
      <c r="A202" s="87"/>
      <c r="B202" s="4"/>
      <c r="C202" s="4"/>
      <c r="D202" s="92"/>
      <c r="E202" s="4"/>
      <c r="F202" s="4"/>
      <c r="G202" s="5"/>
      <c r="H202" s="6"/>
      <c r="I202" s="6"/>
      <c r="J202" s="7"/>
    </row>
    <row r="203" spans="1:10" ht="15.75">
      <c r="A203" s="87"/>
      <c r="B203" s="4"/>
      <c r="C203" s="4"/>
      <c r="D203" s="92"/>
      <c r="E203" s="4"/>
      <c r="F203" s="4"/>
      <c r="G203" s="5"/>
      <c r="H203" s="6"/>
      <c r="I203" s="6"/>
      <c r="J203" s="7"/>
    </row>
    <row r="204" spans="1:10" ht="15.75">
      <c r="A204" s="87"/>
      <c r="B204" s="4"/>
      <c r="C204" s="4"/>
      <c r="D204" s="92"/>
      <c r="E204" s="4"/>
      <c r="F204" s="4"/>
      <c r="G204" s="5"/>
      <c r="H204" s="6"/>
      <c r="I204" s="6"/>
      <c r="J204" s="7"/>
    </row>
    <row r="205" spans="1:10" ht="15.75">
      <c r="A205" s="87"/>
      <c r="B205" s="4"/>
      <c r="C205" s="4"/>
      <c r="D205" s="92"/>
      <c r="E205" s="4"/>
      <c r="F205" s="4"/>
      <c r="G205" s="5"/>
      <c r="H205" s="6"/>
      <c r="I205" s="6"/>
      <c r="J205" s="7"/>
    </row>
    <row r="206" spans="1:10" ht="15.75">
      <c r="A206" s="87"/>
      <c r="B206" s="4"/>
      <c r="C206" s="4"/>
      <c r="D206" s="92"/>
      <c r="E206" s="4"/>
      <c r="F206" s="4"/>
      <c r="G206" s="5"/>
      <c r="H206" s="6"/>
      <c r="I206" s="6"/>
      <c r="J206" s="7"/>
    </row>
    <row r="207" spans="1:10" ht="15.75">
      <c r="A207" s="87"/>
      <c r="B207" s="4"/>
      <c r="C207" s="4"/>
      <c r="D207" s="92"/>
      <c r="E207" s="4"/>
      <c r="F207" s="4"/>
      <c r="G207" s="5"/>
      <c r="H207" s="6"/>
      <c r="I207" s="6"/>
      <c r="J207" s="7"/>
    </row>
    <row r="208" spans="1:10" ht="15.75">
      <c r="A208" s="87"/>
      <c r="B208" s="33"/>
      <c r="C208" s="89"/>
      <c r="D208" s="90"/>
      <c r="E208" s="33"/>
      <c r="F208" s="33"/>
      <c r="G208" s="91"/>
      <c r="H208" s="32"/>
      <c r="I208" s="6"/>
      <c r="J208" s="7"/>
    </row>
    <row r="209" spans="1:10" ht="15.75">
      <c r="A209" s="87"/>
      <c r="B209" s="33"/>
      <c r="C209" s="89"/>
      <c r="D209" s="89"/>
      <c r="E209" s="89"/>
      <c r="F209" s="89"/>
      <c r="G209" s="32"/>
      <c r="H209" s="32"/>
      <c r="I209" s="63"/>
      <c r="J209" s="7"/>
    </row>
    <row r="210" spans="1:10" ht="15.75">
      <c r="A210" s="87"/>
      <c r="B210" s="33"/>
      <c r="C210" s="89"/>
      <c r="D210" s="90"/>
      <c r="E210" s="33"/>
      <c r="F210" s="33"/>
      <c r="G210" s="91"/>
      <c r="H210" s="32"/>
      <c r="I210" s="6"/>
      <c r="J210" s="7"/>
    </row>
    <row r="211" spans="1:10" ht="15.75">
      <c r="A211" s="87"/>
      <c r="B211" s="33"/>
      <c r="C211" s="89"/>
      <c r="D211" s="90"/>
      <c r="E211" s="33"/>
      <c r="F211" s="33"/>
      <c r="G211" s="91"/>
      <c r="H211" s="32"/>
      <c r="I211" s="6"/>
      <c r="J211" s="7"/>
    </row>
    <row r="212" spans="1:10" ht="15.75">
      <c r="A212" s="87"/>
      <c r="B212" s="4"/>
      <c r="C212" s="63"/>
      <c r="D212" s="92"/>
      <c r="E212" s="4"/>
      <c r="F212" s="4"/>
      <c r="G212" s="91"/>
      <c r="H212" s="32"/>
      <c r="I212" s="6"/>
      <c r="J212" s="7"/>
    </row>
    <row r="213" spans="1:10" ht="15.75">
      <c r="A213" s="87"/>
      <c r="B213" s="4"/>
      <c r="C213" s="63"/>
      <c r="D213" s="92"/>
      <c r="E213" s="4"/>
      <c r="F213" s="4"/>
      <c r="G213" s="5"/>
      <c r="H213" s="6"/>
      <c r="I213" s="6"/>
      <c r="J213" s="7"/>
    </row>
    <row r="214" spans="1:10" ht="15.75">
      <c r="A214" s="87"/>
      <c r="B214" s="4"/>
      <c r="C214" s="4"/>
      <c r="D214" s="92"/>
      <c r="E214" s="4"/>
      <c r="F214" s="4"/>
      <c r="G214" s="5"/>
      <c r="H214" s="6"/>
      <c r="I214" s="6"/>
      <c r="J214" s="7"/>
    </row>
    <row r="215" spans="1:10" ht="15.75">
      <c r="A215" s="87"/>
      <c r="B215" s="4"/>
      <c r="C215" s="4"/>
      <c r="D215" s="92"/>
      <c r="E215" s="4"/>
      <c r="F215" s="4"/>
      <c r="G215" s="5"/>
      <c r="H215" s="6"/>
      <c r="I215" s="6"/>
      <c r="J215" s="7"/>
    </row>
    <row r="216" spans="1:10" ht="15.75">
      <c r="A216" s="87"/>
      <c r="B216" s="4"/>
      <c r="C216" s="4"/>
      <c r="D216" s="92"/>
      <c r="E216" s="4"/>
      <c r="F216" s="4"/>
      <c r="G216" s="5"/>
      <c r="H216" s="6"/>
      <c r="I216" s="6"/>
      <c r="J216" s="7"/>
    </row>
    <row r="217" spans="1:10" ht="15.75">
      <c r="A217" s="87"/>
      <c r="B217" s="4"/>
      <c r="C217" s="4"/>
      <c r="D217" s="92"/>
      <c r="E217" s="4"/>
      <c r="F217" s="4"/>
      <c r="G217" s="5"/>
      <c r="H217" s="6"/>
      <c r="I217" s="6"/>
      <c r="J217" s="7"/>
    </row>
    <row r="218" spans="1:10" ht="15.75">
      <c r="A218" s="87"/>
      <c r="B218" s="4"/>
      <c r="C218" s="4"/>
      <c r="D218" s="92"/>
      <c r="E218" s="4"/>
      <c r="F218" s="4"/>
      <c r="G218" s="5"/>
      <c r="H218" s="6"/>
      <c r="I218" s="6"/>
      <c r="J218" s="7"/>
    </row>
    <row r="219" spans="1:10" ht="15.75">
      <c r="A219" s="87"/>
      <c r="B219" s="4"/>
      <c r="C219" s="4"/>
      <c r="D219" s="92"/>
      <c r="E219" s="4"/>
      <c r="F219" s="4"/>
      <c r="G219" s="5"/>
      <c r="H219" s="6"/>
      <c r="I219" s="6"/>
      <c r="J219" s="7"/>
    </row>
    <row r="220" spans="1:10" ht="15.75">
      <c r="A220" s="87"/>
      <c r="B220" s="4"/>
      <c r="C220" s="4"/>
      <c r="D220" s="92"/>
      <c r="E220" s="4"/>
      <c r="F220" s="4"/>
      <c r="G220" s="5"/>
      <c r="H220" s="6"/>
      <c r="I220" s="6"/>
      <c r="J220" s="7"/>
    </row>
    <row r="221" spans="1:10" ht="15.75">
      <c r="A221" s="87"/>
      <c r="B221" s="4"/>
      <c r="C221" s="4"/>
      <c r="D221" s="92"/>
      <c r="E221" s="4"/>
      <c r="F221" s="4"/>
      <c r="G221" s="5"/>
      <c r="H221" s="6"/>
      <c r="I221" s="6"/>
      <c r="J221" s="7"/>
    </row>
    <row r="222" spans="1:10" ht="15.75">
      <c r="A222" s="87"/>
      <c r="B222" s="4"/>
      <c r="C222" s="4"/>
      <c r="D222" s="92"/>
      <c r="E222" s="4"/>
      <c r="F222" s="4"/>
      <c r="G222" s="5"/>
      <c r="H222" s="6"/>
      <c r="I222" s="6"/>
      <c r="J222" s="7"/>
    </row>
    <row r="223" spans="1:10" ht="15.75">
      <c r="A223" s="87"/>
      <c r="B223" s="63"/>
      <c r="C223" s="63"/>
      <c r="D223" s="63"/>
      <c r="E223" s="63"/>
      <c r="F223" s="63"/>
      <c r="G223" s="63"/>
      <c r="H223" s="63"/>
      <c r="I223" s="63"/>
      <c r="J223" s="7"/>
    </row>
    <row r="224" spans="1:10" ht="15.75">
      <c r="A224" s="87"/>
      <c r="B224" s="63"/>
      <c r="C224" s="63"/>
      <c r="D224" s="63"/>
      <c r="E224" s="63"/>
      <c r="F224" s="63"/>
      <c r="G224" s="63"/>
      <c r="H224" s="63"/>
      <c r="I224" s="63"/>
      <c r="J224" s="7"/>
    </row>
    <row r="225" spans="1:10" ht="15.75">
      <c r="A225" s="87"/>
      <c r="B225" s="63"/>
      <c r="C225" s="63"/>
      <c r="D225" s="63"/>
      <c r="E225" s="63"/>
      <c r="F225" s="63"/>
      <c r="G225" s="63"/>
      <c r="H225" s="63"/>
      <c r="I225" s="63"/>
      <c r="J225" s="7"/>
    </row>
    <row r="226" spans="1:10" ht="15.75">
      <c r="A226" s="87"/>
      <c r="B226" s="63"/>
      <c r="C226" s="63"/>
      <c r="D226" s="63"/>
      <c r="E226" s="63"/>
      <c r="F226" s="63"/>
      <c r="G226" s="63"/>
      <c r="H226" s="63"/>
      <c r="I226" s="63"/>
      <c r="J226" s="7"/>
    </row>
    <row r="227" spans="1:10" ht="15.75">
      <c r="A227" s="87"/>
      <c r="B227" s="63"/>
      <c r="C227" s="63"/>
      <c r="D227" s="63"/>
      <c r="E227" s="63"/>
      <c r="F227" s="63"/>
      <c r="G227" s="63"/>
      <c r="H227" s="63"/>
      <c r="I227" s="63"/>
      <c r="J227" s="7"/>
    </row>
    <row r="228" spans="1:10" ht="15.75">
      <c r="A228" s="87"/>
      <c r="B228" s="63"/>
      <c r="C228" s="63"/>
      <c r="D228" s="63"/>
      <c r="E228" s="63"/>
      <c r="F228" s="63"/>
      <c r="G228" s="63"/>
      <c r="H228" s="63"/>
      <c r="I228" s="63"/>
      <c r="J228" s="7"/>
    </row>
    <row r="229" spans="1:10" ht="15.75">
      <c r="A229" s="87"/>
      <c r="B229" s="63"/>
      <c r="C229" s="63"/>
      <c r="D229" s="63"/>
      <c r="E229" s="63"/>
      <c r="F229" s="63"/>
      <c r="G229" s="63"/>
      <c r="H229" s="63"/>
      <c r="I229" s="63"/>
      <c r="J229" s="7"/>
    </row>
    <row r="230" spans="1:10" ht="15.75">
      <c r="A230" s="87"/>
      <c r="B230" s="63"/>
      <c r="C230" s="63"/>
      <c r="D230" s="63"/>
      <c r="E230" s="63"/>
      <c r="F230" s="63"/>
      <c r="G230" s="63"/>
      <c r="H230" s="63"/>
      <c r="I230" s="63"/>
      <c r="J230" s="7"/>
    </row>
    <row r="231" spans="1:10" ht="15.75">
      <c r="A231" s="87"/>
      <c r="B231" s="63"/>
      <c r="C231" s="63"/>
      <c r="D231" s="63"/>
      <c r="E231" s="63"/>
      <c r="F231" s="63"/>
      <c r="G231" s="63"/>
      <c r="H231" s="63"/>
      <c r="I231" s="63"/>
      <c r="J231" s="7"/>
    </row>
    <row r="232" spans="1:10" ht="15.75">
      <c r="A232" s="87"/>
      <c r="B232" s="63"/>
      <c r="C232" s="63"/>
      <c r="D232" s="63"/>
      <c r="E232" s="63"/>
      <c r="F232" s="63"/>
      <c r="G232" s="63"/>
      <c r="H232" s="63"/>
      <c r="I232" s="63"/>
      <c r="J232" s="7"/>
    </row>
    <row r="233" spans="1:10" ht="15.75">
      <c r="A233" s="87"/>
      <c r="B233" s="63"/>
      <c r="C233" s="63"/>
      <c r="D233" s="63"/>
      <c r="E233" s="63"/>
      <c r="F233" s="63"/>
      <c r="G233" s="63"/>
      <c r="H233" s="63"/>
      <c r="I233" s="63"/>
      <c r="J233" s="7"/>
    </row>
    <row r="234" spans="1:10" ht="15.75">
      <c r="A234" s="87"/>
      <c r="B234" s="63"/>
      <c r="C234" s="63"/>
      <c r="D234" s="63"/>
      <c r="E234" s="63"/>
      <c r="F234" s="63"/>
      <c r="G234" s="63"/>
      <c r="H234" s="63"/>
      <c r="I234" s="63"/>
      <c r="J234" s="7"/>
    </row>
    <row r="235" spans="1:10" ht="15.75">
      <c r="A235" s="87"/>
      <c r="B235" s="63"/>
      <c r="C235" s="63"/>
      <c r="D235" s="63"/>
      <c r="E235" s="63"/>
      <c r="F235" s="63"/>
      <c r="G235" s="63"/>
      <c r="H235" s="63"/>
      <c r="I235" s="63"/>
      <c r="J235" s="7"/>
    </row>
    <row r="236" spans="1:10" ht="15.75">
      <c r="A236" s="87"/>
      <c r="B236" s="63"/>
      <c r="C236" s="63"/>
      <c r="D236" s="63"/>
      <c r="E236" s="63"/>
      <c r="F236" s="63"/>
      <c r="G236" s="63"/>
      <c r="H236" s="63"/>
      <c r="I236" s="63"/>
      <c r="J236" s="7"/>
    </row>
    <row r="237" spans="1:10" ht="15.75">
      <c r="A237" s="87"/>
      <c r="B237" s="63"/>
      <c r="C237" s="63"/>
      <c r="D237" s="63"/>
      <c r="E237" s="63"/>
      <c r="F237" s="63"/>
      <c r="G237" s="63"/>
      <c r="H237" s="63"/>
      <c r="I237" s="63"/>
      <c r="J237" s="7"/>
    </row>
    <row r="238" spans="1:10" ht="15.75">
      <c r="A238" s="87"/>
      <c r="B238" s="63"/>
      <c r="C238" s="63"/>
      <c r="D238" s="63"/>
      <c r="E238" s="63"/>
      <c r="F238" s="63"/>
      <c r="G238" s="63"/>
      <c r="H238" s="63"/>
      <c r="I238" s="63"/>
      <c r="J238" s="7"/>
    </row>
    <row r="239" spans="1:10" ht="15.75">
      <c r="A239" s="87"/>
      <c r="B239" s="63"/>
      <c r="C239" s="63"/>
      <c r="D239" s="63"/>
      <c r="E239" s="63"/>
      <c r="F239" s="63"/>
      <c r="G239" s="63"/>
      <c r="H239" s="63"/>
      <c r="I239" s="63"/>
      <c r="J239" s="7"/>
    </row>
    <row r="240" spans="1:10" ht="15.75">
      <c r="A240" s="87"/>
      <c r="B240" s="63"/>
      <c r="C240" s="63"/>
      <c r="D240" s="63"/>
      <c r="E240" s="63"/>
      <c r="F240" s="63"/>
      <c r="G240" s="63"/>
      <c r="H240" s="63"/>
      <c r="I240" s="63"/>
      <c r="J240" s="7"/>
    </row>
    <row r="241" spans="1:10" ht="15.75">
      <c r="A241" s="87"/>
      <c r="B241" s="63"/>
      <c r="C241" s="63"/>
      <c r="D241" s="63"/>
      <c r="E241" s="63"/>
      <c r="F241" s="63"/>
      <c r="G241" s="63"/>
      <c r="H241" s="63"/>
      <c r="I241" s="63"/>
      <c r="J241" s="7"/>
    </row>
    <row r="242" spans="1:10" ht="15.75">
      <c r="A242" s="87"/>
      <c r="J242" s="86"/>
    </row>
    <row r="243" spans="1:10" ht="15.75">
      <c r="A243" s="87"/>
      <c r="J243" s="86"/>
    </row>
    <row r="244" spans="1:10" ht="15.75">
      <c r="A244" s="87"/>
      <c r="J244" s="86"/>
    </row>
  </sheetData>
  <sheetProtection/>
  <autoFilter ref="A4:H242">
    <sortState ref="A5:H244">
      <sortCondition sortBy="value" ref="A5:A244"/>
    </sortState>
  </autoFilter>
  <mergeCells count="2">
    <mergeCell ref="A1:J1"/>
    <mergeCell ref="C2:J2"/>
  </mergeCells>
  <conditionalFormatting sqref="D210:D224 D228:D244 G210:G212 G87:G208 D87:D208 G5:G85 D12:D85 B55:B85">
    <cfRule type="cellIs" priority="10" dxfId="19" operator="equal" stopIfTrue="1">
      <formula>88</formula>
    </cfRule>
  </conditionalFormatting>
  <printOptions/>
  <pageMargins left="0.3937007874015748" right="0.3937007874015748" top="0.3937007874015748" bottom="0.3937007874015748" header="0" footer="0"/>
  <pageSetup fitToHeight="2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68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2" width="5.625" style="40" customWidth="1"/>
    <col min="3" max="3" width="55.75390625" style="40" customWidth="1"/>
    <col min="4" max="5" width="28.75390625" style="40" customWidth="1"/>
    <col min="6" max="7" width="28.75390625" style="60" customWidth="1"/>
    <col min="8" max="8" width="10.25390625" style="40" customWidth="1"/>
    <col min="9" max="9" width="4.75390625" style="40" customWidth="1"/>
    <col min="10" max="10" width="3.875" style="40" customWidth="1"/>
    <col min="11" max="11" width="4.375" style="40" bestFit="1" customWidth="1"/>
    <col min="12" max="12" width="20.75390625" style="40" customWidth="1"/>
    <col min="13" max="13" width="4.75390625" style="40" bestFit="1" customWidth="1"/>
    <col min="14" max="14" width="20.75390625" style="40" customWidth="1"/>
    <col min="15" max="23" width="4.00390625" style="40" customWidth="1"/>
    <col min="24" max="24" width="10.00390625" style="62" customWidth="1"/>
    <col min="25" max="25" width="6.00390625" style="62" customWidth="1"/>
    <col min="26" max="26" width="4.00390625" style="62" customWidth="1"/>
    <col min="27" max="27" width="5.75390625" style="40" bestFit="1" customWidth="1"/>
    <col min="28" max="28" width="5.75390625" style="40" customWidth="1"/>
    <col min="29" max="29" width="12.375" style="40" bestFit="1" customWidth="1"/>
    <col min="30" max="16384" width="10.25390625" style="40" customWidth="1"/>
  </cols>
  <sheetData>
    <row r="1" spans="2:31" s="38" customFormat="1" ht="30.75" customHeight="1" thickBot="1">
      <c r="B1" s="39"/>
      <c r="C1" s="213" t="str">
        <f>+Seznam!$C$2</f>
        <v>STEN MARKETING OPEN 2014</v>
      </c>
      <c r="D1" s="213"/>
      <c r="E1" s="213"/>
      <c r="F1" s="213"/>
      <c r="G1" s="213"/>
      <c r="H1" s="39"/>
      <c r="I1" s="39"/>
      <c r="J1" s="39"/>
      <c r="K1" s="41" t="s">
        <v>43</v>
      </c>
      <c r="L1" s="39"/>
      <c r="M1" s="66">
        <v>5</v>
      </c>
      <c r="N1" s="39"/>
      <c r="O1" s="41"/>
      <c r="P1" s="39"/>
      <c r="Q1" s="39"/>
      <c r="R1" s="39"/>
      <c r="S1" s="42"/>
      <c r="T1" s="39"/>
      <c r="U1" s="39"/>
      <c r="V1" s="39"/>
      <c r="W1" s="39"/>
      <c r="X1" s="42"/>
      <c r="Y1" s="42"/>
      <c r="Z1" s="42"/>
      <c r="AA1" s="39"/>
      <c r="AB1" s="39"/>
      <c r="AC1" s="39"/>
      <c r="AD1" s="39"/>
      <c r="AE1" s="39"/>
    </row>
    <row r="2" spans="2:31" s="38" customFormat="1" ht="19.5" customHeight="1" thickBot="1">
      <c r="B2" s="43"/>
      <c r="C2" s="43" t="str">
        <f>+Seznam!$C$3</f>
        <v>Praha</v>
      </c>
      <c r="D2" s="43"/>
      <c r="E2" s="44"/>
      <c r="F2" s="44"/>
      <c r="G2" s="44" t="str">
        <f>+Seznam!$H$3&amp;IF(+Seznam!$J$3="",""," - ")&amp;IF(+Seznam!$J$3="","",+Seznam!$J$3)</f>
        <v>14.9.2014</v>
      </c>
      <c r="H2" s="45"/>
      <c r="I2" s="45"/>
      <c r="J2" s="45"/>
      <c r="K2" s="124" t="s">
        <v>78</v>
      </c>
      <c r="L2" s="45"/>
      <c r="M2" s="125" t="s">
        <v>81</v>
      </c>
      <c r="N2" s="43"/>
      <c r="O2" s="43"/>
      <c r="P2" s="43"/>
      <c r="Q2" s="215"/>
      <c r="R2" s="215"/>
      <c r="S2" s="215"/>
      <c r="T2" s="215"/>
      <c r="U2" s="215"/>
      <c r="V2" s="215"/>
      <c r="W2" s="215"/>
      <c r="X2" s="215"/>
      <c r="Y2" s="215"/>
      <c r="Z2" s="46"/>
      <c r="AA2" s="43"/>
      <c r="AB2" s="43"/>
      <c r="AC2" s="43"/>
      <c r="AD2" s="43"/>
      <c r="AE2" s="43"/>
    </row>
    <row r="3" spans="2:28" s="38" customFormat="1" ht="30" customHeight="1">
      <c r="B3" s="146"/>
      <c r="C3" s="146" t="e">
        <f>Seznam!#REF!&amp;" - "&amp;Seznam!#REF!</f>
        <v>#REF!</v>
      </c>
      <c r="D3" s="146"/>
      <c r="E3" s="149"/>
      <c r="F3" s="150"/>
      <c r="G3" s="147" t="s">
        <v>93</v>
      </c>
      <c r="X3" s="48"/>
      <c r="Y3" s="48"/>
      <c r="Z3" s="48"/>
      <c r="AA3" s="49"/>
      <c r="AB3" s="49"/>
    </row>
    <row r="4" spans="2:28" s="38" customFormat="1" ht="20.25" hidden="1">
      <c r="B4" s="146"/>
      <c r="C4" s="146"/>
      <c r="D4" s="146"/>
      <c r="E4" s="149"/>
      <c r="F4" s="150"/>
      <c r="G4" s="147"/>
      <c r="X4" s="48"/>
      <c r="Y4" s="48"/>
      <c r="Z4" s="48"/>
      <c r="AA4" s="49"/>
      <c r="AB4" s="49"/>
    </row>
    <row r="5" spans="1:29" ht="19.5" customHeight="1" thickBot="1">
      <c r="A5" s="40">
        <v>1</v>
      </c>
      <c r="B5" s="37"/>
      <c r="C5" s="52" t="str">
        <f>IF(B5="","",VLOOKUP(B5,Seznam!$A$5:$E$244,2,1))&amp;" "&amp;IF(B5="","",VLOOKUP(B5,Seznam!$A$5:$E$244,3,1))&amp;" "&amp;IF(B5="","","(")&amp;IF(B5="","",VLOOKUP(B5,Seznam!$A$5:$E$244,5,1))&amp;IF(B5="","",")")</f>
        <v>  </v>
      </c>
      <c r="D5" s="68"/>
      <c r="E5" s="51"/>
      <c r="F5" s="51"/>
      <c r="G5" s="51"/>
      <c r="I5" s="38" t="s">
        <v>87</v>
      </c>
      <c r="J5" s="136" t="s">
        <v>37</v>
      </c>
      <c r="K5" s="205" t="s">
        <v>85</v>
      </c>
      <c r="L5" s="205"/>
      <c r="M5" s="205" t="s">
        <v>86</v>
      </c>
      <c r="N5" s="205"/>
      <c r="O5" s="205" t="s">
        <v>84</v>
      </c>
      <c r="P5" s="205"/>
      <c r="Q5" s="205"/>
      <c r="R5" s="205"/>
      <c r="S5" s="205"/>
      <c r="T5" s="205"/>
      <c r="U5" s="205"/>
      <c r="V5" s="47" t="s">
        <v>80</v>
      </c>
      <c r="W5" s="108" t="s">
        <v>77</v>
      </c>
      <c r="X5" s="69" t="s">
        <v>38</v>
      </c>
      <c r="Y5" s="53" t="s">
        <v>39</v>
      </c>
      <c r="Z5" s="70" t="s">
        <v>40</v>
      </c>
      <c r="AA5" s="214" t="s">
        <v>79</v>
      </c>
      <c r="AB5" s="214"/>
      <c r="AC5" s="49" t="s">
        <v>83</v>
      </c>
    </row>
    <row r="6" spans="2:29" ht="19.5" customHeight="1" thickBot="1" thickTop="1">
      <c r="B6" s="71"/>
      <c r="C6" s="72"/>
      <c r="D6" s="137" t="str">
        <f>$AB6</f>
        <v> </v>
      </c>
      <c r="E6" s="51"/>
      <c r="F6" s="51"/>
      <c r="G6" s="51"/>
      <c r="I6" s="38">
        <v>1</v>
      </c>
      <c r="J6" s="38">
        <v>1</v>
      </c>
      <c r="K6" s="109">
        <f>IF(B5="","",B5)</f>
      </c>
      <c r="L6" s="110" t="str">
        <f>IF(K6="","",VLOOKUP(K6,Seznam!$A$5:$E$244,2,1))&amp;" "&amp;IF(K6="","",VLOOKUP(K6,Seznam!$A$5:$E$244,3,1))</f>
        <v> </v>
      </c>
      <c r="M6" s="110">
        <f>IF(B7="","",B7)</f>
      </c>
      <c r="N6" s="110" t="str">
        <f>IF(M6="","",VLOOKUP(M6,Seznam!$A$5:$E$244,2,1))&amp;" "&amp;IF(M6="","",VLOOKUP(M6,Seznam!$A$5:$E$244,3,1))</f>
        <v> </v>
      </c>
      <c r="O6" s="126"/>
      <c r="P6" s="112"/>
      <c r="Q6" s="112"/>
      <c r="R6" s="112"/>
      <c r="S6" s="112"/>
      <c r="T6" s="112"/>
      <c r="U6" s="113"/>
      <c r="V6" s="131"/>
      <c r="W6" s="65" t="s">
        <v>44</v>
      </c>
      <c r="X6" s="54" t="str">
        <f>IF($W6="","",IF($W6="1",Seznam!$H$3,Seznam!$J$3))</f>
        <v>14.9.2014</v>
      </c>
      <c r="Y6" s="64"/>
      <c r="Z6" s="75"/>
      <c r="AA6" s="127">
        <f>IF($O6="",IF($V6="",IF($K6="",IF($M6="","",$M6),IF($M6="",$K6,"")),IF($V6="wo",$K6,$M6)),IF(COUNTIF($O6:$U6,"&gt;0")&gt;COUNTIF($O6:$U6,"&lt;0"),$K6,$M6))</f>
      </c>
      <c r="AB6" s="127" t="str">
        <f>" "&amp;IF(AA6="","",VLOOKUP(AA6,Seznam!$A$5:$E$244,4,1))</f>
        <v> </v>
      </c>
      <c r="AC6" s="128" t="str">
        <f>" "&amp;IF($O6="",IF($V6="",IF($M$2="A",IF($AA6="",$X6&amp;" v "&amp;$Y6&amp;", stůl č. "&amp;$Z6,""),""),CEILING($M$1/2,1)&amp;" : 0 W.O."),IF($AA6=$K6,COUNTIF($O6:$U6,"&gt;0")&amp;" : "&amp;COUNTIF($O6:$U6,"&lt;0")&amp;" ("&amp;$O6&amp;", "&amp;$P6&amp;", "&amp;$Q6&amp;IF($R6="","",", "&amp;$R6)&amp;IF($S6="","",", "&amp;$S6)&amp;IF($T6="","",", "&amp;$T6)&amp;IF($U6="","",", "&amp;$U6)&amp;")",COUNTIF($O6:$U6,"&lt;0")&amp;" : "&amp;COUNTIF($O6:$U6,"&gt;0")&amp;" ("&amp;-$O6&amp;", "&amp;-$P6&amp;", "&amp;-$Q6&amp;IF($R6="","",", "&amp;-$R6)&amp;IF($S6="","",", "&amp;-$S6)&amp;IF($T6="","",", "&amp;-$T6)&amp;IF($U6="","",", "&amp;-$U6)&amp;")"))</f>
        <v> </v>
      </c>
    </row>
    <row r="7" spans="1:29" ht="19.5" customHeight="1" thickBot="1" thickTop="1">
      <c r="A7" s="40">
        <v>2</v>
      </c>
      <c r="B7" s="35"/>
      <c r="C7" s="52" t="str">
        <f>IF(B7="","",VLOOKUP(B7,Seznam!$A$5:$E$244,2,1))&amp;" "&amp;IF(B7="","",VLOOKUP(B7,Seznam!$A$5:$E$244,3,1))&amp;" "&amp;IF(B7="","","(")&amp;IF(B7="","",VLOOKUP(B7,Seznam!$A$5:$E$244,5,1))&amp;IF(B7="","",")")</f>
        <v>  </v>
      </c>
      <c r="D7" s="129" t="str">
        <f>$AC6</f>
        <v> </v>
      </c>
      <c r="E7" s="58"/>
      <c r="F7" s="51"/>
      <c r="G7" s="51"/>
      <c r="I7" s="38">
        <v>2</v>
      </c>
      <c r="J7" s="38">
        <v>1</v>
      </c>
      <c r="K7" s="114">
        <f>IF(B9="","",B9)</f>
      </c>
      <c r="L7" s="115" t="str">
        <f>IF(K7="","",VLOOKUP(K7,Seznam!$A$5:$E$244,2,1))&amp;" "&amp;IF(K7="","",VLOOKUP(K7,Seznam!$A$5:$E$244,3,1))</f>
        <v> </v>
      </c>
      <c r="M7" s="115">
        <f>IF(B11="","",B11)</f>
      </c>
      <c r="N7" s="115" t="str">
        <f>IF(M7="","",VLOOKUP(M7,Seznam!$A$5:$E$244,2,1))&amp;" "&amp;IF(M7="","",VLOOKUP(M7,Seznam!$A$5:$E$244,3,1))</f>
        <v> </v>
      </c>
      <c r="O7" s="116"/>
      <c r="P7" s="117"/>
      <c r="Q7" s="117"/>
      <c r="R7" s="117"/>
      <c r="S7" s="117"/>
      <c r="T7" s="117"/>
      <c r="U7" s="118"/>
      <c r="V7" s="132"/>
      <c r="W7" s="65" t="s">
        <v>44</v>
      </c>
      <c r="X7" s="54" t="str">
        <f>IF($W7="","",IF($W7="1",Seznam!$H$3,Seznam!$J$3))</f>
        <v>14.9.2014</v>
      </c>
      <c r="Y7" s="64"/>
      <c r="Z7" s="75"/>
      <c r="AA7" s="127">
        <f aca="true" t="shared" si="0" ref="AA7:AA69">IF($O7="",IF($V7="",IF($K7="",IF($M7="","",$M7),IF($M7="",$K7,"")),IF($V7="wo",$K7,$M7)),IF(COUNTIF($O7:$U7,"&gt;0")&gt;COUNTIF($O7:$U7,"&lt;0"),$K7,$M7))</f>
      </c>
      <c r="AB7" s="127" t="str">
        <f>" "&amp;IF(AA7="","",VLOOKUP(AA7,Seznam!$A$5:$E$244,4,1))</f>
        <v> </v>
      </c>
      <c r="AC7" s="128" t="str">
        <f aca="true" t="shared" si="1" ref="AC7:AC69">" "&amp;IF($O7="",IF($V7="",IF($M$2="A",IF($AA7="",$X7&amp;" v "&amp;$Y7&amp;", stůl č. "&amp;$Z7,""),""),CEILING($M$1/2,1)&amp;" : 0 W.O."),IF($AA7=$K7,COUNTIF($O7:$U7,"&gt;0")&amp;" : "&amp;COUNTIF($O7:$U7,"&lt;0")&amp;" ("&amp;$O7&amp;", "&amp;$P7&amp;", "&amp;$Q7&amp;IF($R7="","",", "&amp;$R7)&amp;IF($S7="","",", "&amp;$S7)&amp;IF($T7="","",", "&amp;$T7)&amp;IF($U7="","",", "&amp;$U7)&amp;")",COUNTIF($O7:$U7,"&lt;0")&amp;" : "&amp;COUNTIF($O7:$U7,"&gt;0")&amp;" ("&amp;-$O7&amp;", "&amp;-$P7&amp;", "&amp;-$Q7&amp;IF($R7="","",", "&amp;-$R7)&amp;IF($S7="","",", "&amp;-$S7)&amp;IF($T7="","",", "&amp;-$T7)&amp;IF($U7="","",", "&amp;-$U7)&amp;")"))</f>
        <v> </v>
      </c>
    </row>
    <row r="8" spans="2:29" s="103" customFormat="1" ht="19.5" customHeight="1" thickBot="1" thickTop="1">
      <c r="B8" s="104"/>
      <c r="C8" s="105"/>
      <c r="D8" s="55"/>
      <c r="E8" s="137" t="str">
        <f>$AB72</f>
        <v> </v>
      </c>
      <c r="F8" s="107"/>
      <c r="G8" s="107"/>
      <c r="I8" s="38">
        <v>3</v>
      </c>
      <c r="J8" s="38">
        <v>1</v>
      </c>
      <c r="K8" s="114">
        <f>IF(B13="","",B13)</f>
      </c>
      <c r="L8" s="115" t="str">
        <f>IF(K8="","",VLOOKUP(K8,Seznam!$A$5:$E$244,2,1))&amp;" "&amp;IF(K8="","",VLOOKUP(K8,Seznam!$A$5:$E$244,3,1))</f>
        <v> </v>
      </c>
      <c r="M8" s="115">
        <f>IF(B15="","",B15)</f>
      </c>
      <c r="N8" s="115" t="str">
        <f>IF(M8="","",VLOOKUP(M8,Seznam!$A$5:$E$244,2,1))&amp;" "&amp;IF(M8="","",VLOOKUP(M8,Seznam!$A$5:$E$244,3,1))</f>
        <v> </v>
      </c>
      <c r="O8" s="116"/>
      <c r="P8" s="117"/>
      <c r="Q8" s="117"/>
      <c r="R8" s="117"/>
      <c r="S8" s="117"/>
      <c r="T8" s="117"/>
      <c r="U8" s="118"/>
      <c r="V8" s="132"/>
      <c r="W8" s="65" t="s">
        <v>44</v>
      </c>
      <c r="X8" s="54" t="str">
        <f>IF($W8="","",IF($W8="1",Seznam!$H$3,Seznam!$J$3))</f>
        <v>14.9.2014</v>
      </c>
      <c r="Y8" s="64"/>
      <c r="Z8" s="75"/>
      <c r="AA8" s="127">
        <f t="shared" si="0"/>
      </c>
      <c r="AB8" s="127" t="str">
        <f>" "&amp;IF(AA8="","",VLOOKUP(AA8,Seznam!$A$5:$E$244,4,1))</f>
        <v> </v>
      </c>
      <c r="AC8" s="128" t="str">
        <f t="shared" si="1"/>
        <v> </v>
      </c>
    </row>
    <row r="9" spans="1:33" ht="19.5" customHeight="1" thickBot="1" thickTop="1">
      <c r="A9" s="40">
        <v>3</v>
      </c>
      <c r="B9" s="35"/>
      <c r="C9" s="52" t="str">
        <f>IF(B9="","",VLOOKUP(B9,Seznam!$A$5:$E$244,2,1))&amp;" "&amp;IF(B9="","",VLOOKUP(B9,Seznam!$A$5:$E$244,3,1))&amp;" "&amp;IF(B9="","","(")&amp;IF(B9="","",VLOOKUP(B9,Seznam!$A$5:$E$244,5,1))&amp;IF(B9="","",")")</f>
        <v>  </v>
      </c>
      <c r="D9" s="73"/>
      <c r="E9" s="129" t="str">
        <f>$AC72</f>
        <v> </v>
      </c>
      <c r="F9" s="56"/>
      <c r="G9" s="57"/>
      <c r="I9" s="38">
        <v>4</v>
      </c>
      <c r="J9" s="108">
        <v>1</v>
      </c>
      <c r="K9" s="114">
        <f>IF(B17="","",B17)</f>
      </c>
      <c r="L9" s="115" t="str">
        <f>IF(K9="","",VLOOKUP(K9,Seznam!$A$5:$E$244,2,1))&amp;" "&amp;IF(K9="","",VLOOKUP(K9,Seznam!$A$5:$E$244,3,1))</f>
        <v> </v>
      </c>
      <c r="M9" s="115">
        <f>IF(B19="","",B19)</f>
      </c>
      <c r="N9" s="115" t="str">
        <f>IF(M9="","",VLOOKUP(M9,Seznam!$A$5:$E$244,2,1))&amp;" "&amp;IF(M9="","",VLOOKUP(M9,Seznam!$A$5:$E$244,3,1))</f>
        <v> </v>
      </c>
      <c r="O9" s="116"/>
      <c r="P9" s="117"/>
      <c r="Q9" s="117"/>
      <c r="R9" s="117"/>
      <c r="S9" s="117"/>
      <c r="T9" s="117"/>
      <c r="U9" s="118"/>
      <c r="V9" s="133"/>
      <c r="W9" s="65" t="s">
        <v>44</v>
      </c>
      <c r="X9" s="54" t="str">
        <f>IF($W9="","",IF($W9="1",Seznam!$H$3,Seznam!$J$3))</f>
        <v>14.9.2014</v>
      </c>
      <c r="Y9" s="64"/>
      <c r="Z9" s="75"/>
      <c r="AA9" s="127">
        <f t="shared" si="0"/>
      </c>
      <c r="AB9" s="127" t="str">
        <f>" "&amp;IF(AA9="","",VLOOKUP(AA9,Seznam!$A$5:$E$244,4,1))</f>
        <v> </v>
      </c>
      <c r="AC9" s="128" t="str">
        <f t="shared" si="1"/>
        <v> </v>
      </c>
      <c r="AD9" s="43"/>
      <c r="AE9" s="43"/>
      <c r="AF9" s="38"/>
      <c r="AG9" s="38"/>
    </row>
    <row r="10" spans="2:33" ht="19.5" customHeight="1" thickBot="1" thickTop="1">
      <c r="B10" s="71"/>
      <c r="C10" s="72"/>
      <c r="D10" s="137" t="str">
        <f>$AB7</f>
        <v> </v>
      </c>
      <c r="E10" s="58"/>
      <c r="F10" s="58"/>
      <c r="G10" s="51"/>
      <c r="I10" s="38">
        <v>5</v>
      </c>
      <c r="J10" s="108">
        <v>1</v>
      </c>
      <c r="K10" s="109">
        <f>IF(B21="","",B21)</f>
      </c>
      <c r="L10" s="110" t="str">
        <f>IF(K10="","",VLOOKUP(K10,Seznam!$A$5:$E$244,2,1))&amp;" "&amp;IF(K10="","",VLOOKUP(K10,Seznam!$A$5:$E$244,3,1))</f>
        <v> </v>
      </c>
      <c r="M10" s="110">
        <f>IF(B23="","",B23)</f>
      </c>
      <c r="N10" s="110" t="str">
        <f>IF(M10="","",VLOOKUP(M10,Seznam!$A$5:$E$244,2,1))&amp;" "&amp;IF(M10="","",VLOOKUP(M10,Seznam!$A$5:$E$244,3,1))</f>
        <v> </v>
      </c>
      <c r="O10" s="111"/>
      <c r="P10" s="112"/>
      <c r="Q10" s="112"/>
      <c r="R10" s="112"/>
      <c r="S10" s="112"/>
      <c r="T10" s="112"/>
      <c r="U10" s="113"/>
      <c r="V10" s="134"/>
      <c r="W10" s="65" t="s">
        <v>44</v>
      </c>
      <c r="X10" s="54" t="str">
        <f>IF($W10="","",IF($W10="1",Seznam!$H$3,Seznam!$J$3))</f>
        <v>14.9.2014</v>
      </c>
      <c r="Y10" s="64"/>
      <c r="Z10" s="75"/>
      <c r="AA10" s="127">
        <f t="shared" si="0"/>
      </c>
      <c r="AB10" s="127" t="str">
        <f>" "&amp;IF(AA10="","",VLOOKUP(AA10,Seznam!$A$5:$E$244,4,1))</f>
        <v> </v>
      </c>
      <c r="AC10" s="128" t="str">
        <f t="shared" si="1"/>
        <v> </v>
      </c>
      <c r="AD10" s="43"/>
      <c r="AE10" s="43"/>
      <c r="AF10" s="38"/>
      <c r="AG10" s="38"/>
    </row>
    <row r="11" spans="1:33" ht="19.5" customHeight="1" thickBot="1" thickTop="1">
      <c r="A11" s="40">
        <v>4</v>
      </c>
      <c r="B11" s="36"/>
      <c r="C11" s="52" t="str">
        <f>IF(B11="","",VLOOKUP(B11,Seznam!$A$5:$E$244,2,1))&amp;" "&amp;IF(B11="","",VLOOKUP(B11,Seznam!$A$5:$E$244,3,1))&amp;" "&amp;IF(B11="","","(")&amp;IF(B11="","",VLOOKUP(B11,Seznam!$A$5:$E$244,5,1))&amp;IF(B11="","",")")</f>
        <v>  </v>
      </c>
      <c r="D11" s="129" t="str">
        <f>$AC7</f>
        <v> </v>
      </c>
      <c r="E11" s="57"/>
      <c r="F11" s="58"/>
      <c r="G11" s="57"/>
      <c r="H11" s="38"/>
      <c r="I11" s="38">
        <v>6</v>
      </c>
      <c r="J11" s="108">
        <v>1</v>
      </c>
      <c r="K11" s="114">
        <f>IF(B25="","",B25)</f>
      </c>
      <c r="L11" s="115" t="str">
        <f>IF(K11="","",VLOOKUP(K11,Seznam!$A$5:$E$244,2,1))&amp;" "&amp;IF(K11="","",VLOOKUP(K11,Seznam!$A$5:$E$244,3,1))</f>
        <v> </v>
      </c>
      <c r="M11" s="115">
        <f>IF(B27="","",B27)</f>
      </c>
      <c r="N11" s="115" t="str">
        <f>IF(M11="","",VLOOKUP(M11,Seznam!$A$5:$E$244,2,1))&amp;" "&amp;IF(M11="","",VLOOKUP(M11,Seznam!$A$5:$E$244,3,1))</f>
        <v> </v>
      </c>
      <c r="O11" s="116"/>
      <c r="P11" s="117"/>
      <c r="Q11" s="117"/>
      <c r="R11" s="117"/>
      <c r="S11" s="117"/>
      <c r="T11" s="117"/>
      <c r="U11" s="118"/>
      <c r="V11" s="132"/>
      <c r="W11" s="65" t="s">
        <v>44</v>
      </c>
      <c r="X11" s="54" t="str">
        <f>IF($W11="","",IF($W11="1",Seznam!$H$3,Seznam!$J$3))</f>
        <v>14.9.2014</v>
      </c>
      <c r="Y11" s="64"/>
      <c r="Z11" s="75"/>
      <c r="AA11" s="127">
        <f t="shared" si="0"/>
      </c>
      <c r="AB11" s="127" t="str">
        <f>" "&amp;IF(AA11="","",VLOOKUP(AA11,Seznam!$A$5:$E$244,4,1))</f>
        <v> </v>
      </c>
      <c r="AC11" s="128" t="str">
        <f t="shared" si="1"/>
        <v> </v>
      </c>
      <c r="AD11" s="38"/>
      <c r="AE11" s="38"/>
      <c r="AF11" s="38"/>
      <c r="AG11" s="38"/>
    </row>
    <row r="12" spans="2:29" s="103" customFormat="1" ht="19.5" customHeight="1" thickBot="1" thickTop="1">
      <c r="B12" s="104"/>
      <c r="C12" s="105"/>
      <c r="D12" s="55"/>
      <c r="E12" s="106"/>
      <c r="F12" s="137" t="str">
        <f>$AB105</f>
        <v> </v>
      </c>
      <c r="G12" s="57"/>
      <c r="I12" s="38">
        <v>7</v>
      </c>
      <c r="J12" s="108">
        <v>1</v>
      </c>
      <c r="K12" s="114">
        <f>IF(B29="","",B29)</f>
      </c>
      <c r="L12" s="115" t="str">
        <f>IF(K12="","",VLOOKUP(K12,Seznam!$A$5:$E$244,2,1))&amp;" "&amp;IF(K12="","",VLOOKUP(K12,Seznam!$A$5:$E$244,3,1))</f>
        <v> </v>
      </c>
      <c r="M12" s="115">
        <f>IF(B31="","",B31)</f>
      </c>
      <c r="N12" s="115" t="str">
        <f>IF(M12="","",VLOOKUP(M12,Seznam!$A$5:$E$244,2,1))&amp;" "&amp;IF(M12="","",VLOOKUP(M12,Seznam!$A$5:$E$244,3,1))</f>
        <v> </v>
      </c>
      <c r="O12" s="116"/>
      <c r="P12" s="117"/>
      <c r="Q12" s="117"/>
      <c r="R12" s="117"/>
      <c r="S12" s="117"/>
      <c r="T12" s="117"/>
      <c r="U12" s="118"/>
      <c r="V12" s="132"/>
      <c r="W12" s="65" t="s">
        <v>44</v>
      </c>
      <c r="X12" s="54" t="str">
        <f>IF($W12="","",IF($W12="1",Seznam!$H$3,Seznam!$J$3))</f>
        <v>14.9.2014</v>
      </c>
      <c r="Y12" s="64"/>
      <c r="Z12" s="75"/>
      <c r="AA12" s="127">
        <f t="shared" si="0"/>
      </c>
      <c r="AB12" s="127" t="str">
        <f>" "&amp;IF(AA12="","",VLOOKUP(AA12,Seznam!$A$5:$E$244,4,1))</f>
        <v> </v>
      </c>
      <c r="AC12" s="128" t="str">
        <f t="shared" si="1"/>
        <v> </v>
      </c>
    </row>
    <row r="13" spans="1:29" ht="19.5" customHeight="1" thickBot="1" thickTop="1">
      <c r="A13" s="40">
        <v>5</v>
      </c>
      <c r="B13" s="36"/>
      <c r="C13" s="52" t="str">
        <f>IF(B13="","",VLOOKUP(B13,Seznam!$A$5:$E$244,2,1))&amp;" "&amp;IF(B13="","",VLOOKUP(B13,Seznam!$A$5:$E$244,3,1))&amp;" "&amp;IF(B13="","","(")&amp;IF(B13="","",VLOOKUP(B13,Seznam!$A$5:$E$244,5,1))&amp;IF(B13="","",")")</f>
        <v>  </v>
      </c>
      <c r="D13" s="151"/>
      <c r="E13" s="51"/>
      <c r="F13" s="129" t="str">
        <f>$AC105</f>
        <v> </v>
      </c>
      <c r="G13" s="74"/>
      <c r="H13" s="38"/>
      <c r="I13" s="38">
        <v>8</v>
      </c>
      <c r="J13" s="108">
        <v>1</v>
      </c>
      <c r="K13" s="114">
        <f>IF(B33="","",B33)</f>
      </c>
      <c r="L13" s="115" t="str">
        <f>IF(K13="","",VLOOKUP(K13,Seznam!$A$5:$E$244,2,1))&amp;" "&amp;IF(K13="","",VLOOKUP(K13,Seznam!$A$5:$E$244,3,1))</f>
        <v> </v>
      </c>
      <c r="M13" s="115">
        <f>IF(B35="","",B35)</f>
      </c>
      <c r="N13" s="115" t="str">
        <f>IF(M13="","",VLOOKUP(M13,Seznam!$A$5:$E$244,2,1))&amp;" "&amp;IF(M13="","",VLOOKUP(M13,Seznam!$A$5:$E$244,3,1))</f>
        <v> </v>
      </c>
      <c r="O13" s="116"/>
      <c r="P13" s="117"/>
      <c r="Q13" s="117"/>
      <c r="R13" s="117"/>
      <c r="S13" s="117"/>
      <c r="T13" s="117"/>
      <c r="U13" s="118"/>
      <c r="V13" s="133"/>
      <c r="W13" s="65" t="s">
        <v>44</v>
      </c>
      <c r="X13" s="54" t="str">
        <f>IF($W13="","",IF($W13="1",Seznam!$H$3,Seznam!$J$3))</f>
        <v>14.9.2014</v>
      </c>
      <c r="Y13" s="64"/>
      <c r="Z13" s="75"/>
      <c r="AA13" s="127">
        <f t="shared" si="0"/>
      </c>
      <c r="AB13" s="127" t="str">
        <f>" "&amp;IF(AA13="","",VLOOKUP(AA13,Seznam!$A$5:$E$244,4,1))</f>
        <v> </v>
      </c>
      <c r="AC13" s="128" t="str">
        <f t="shared" si="1"/>
        <v> </v>
      </c>
    </row>
    <row r="14" spans="2:29" ht="19.5" customHeight="1" thickBot="1" thickTop="1">
      <c r="B14" s="71"/>
      <c r="C14" s="72"/>
      <c r="D14" s="137" t="str">
        <f>$AB8</f>
        <v> </v>
      </c>
      <c r="E14" s="51"/>
      <c r="F14" s="58"/>
      <c r="G14" s="58"/>
      <c r="I14" s="38">
        <v>9</v>
      </c>
      <c r="J14" s="108">
        <v>1</v>
      </c>
      <c r="K14" s="109">
        <f>IF(B37="","",B37)</f>
      </c>
      <c r="L14" s="110" t="str">
        <f>IF(K14="","",VLOOKUP(K14,Seznam!$A$5:$E$244,2,1))&amp;" "&amp;IF(K14="","",VLOOKUP(K14,Seznam!$A$5:$E$244,3,1))</f>
        <v> </v>
      </c>
      <c r="M14" s="110">
        <f>IF(B39="","",B39)</f>
      </c>
      <c r="N14" s="110" t="str">
        <f>IF(M14="","",VLOOKUP(M14,Seznam!$A$5:$E$244,2,1))&amp;" "&amp;IF(M14="","",VLOOKUP(M14,Seznam!$A$5:$E$244,3,1))</f>
        <v> </v>
      </c>
      <c r="O14" s="111"/>
      <c r="P14" s="112"/>
      <c r="Q14" s="112"/>
      <c r="R14" s="112"/>
      <c r="S14" s="112"/>
      <c r="T14" s="112"/>
      <c r="U14" s="113"/>
      <c r="V14" s="134"/>
      <c r="W14" s="65" t="s">
        <v>44</v>
      </c>
      <c r="X14" s="54" t="str">
        <f>IF($W14="","",IF($W14="1",Seznam!$H$3,Seznam!$J$3))</f>
        <v>14.9.2014</v>
      </c>
      <c r="Y14" s="64"/>
      <c r="Z14" s="75"/>
      <c r="AA14" s="127">
        <f t="shared" si="0"/>
      </c>
      <c r="AB14" s="127" t="str">
        <f>" "&amp;IF(AA14="","",VLOOKUP(AA14,Seznam!$A$5:$E$244,4,1))</f>
        <v> </v>
      </c>
      <c r="AC14" s="128" t="str">
        <f t="shared" si="1"/>
        <v> </v>
      </c>
    </row>
    <row r="15" spans="1:29" ht="19.5" customHeight="1" thickBot="1" thickTop="1">
      <c r="A15" s="40">
        <v>6</v>
      </c>
      <c r="B15" s="35"/>
      <c r="C15" s="52" t="str">
        <f>IF(B15="","",VLOOKUP(B15,Seznam!$A$5:$E$244,2,1))&amp;" "&amp;IF(B15="","",VLOOKUP(B15,Seznam!$A$5:$E$244,3,1))&amp;" "&amp;IF(B15="","","(")&amp;IF(B15="","",VLOOKUP(B15,Seznam!$A$5:$E$244,5,1))&amp;IF(B15="","",")")</f>
        <v>  </v>
      </c>
      <c r="D15" s="129" t="str">
        <f>$AC8</f>
        <v> </v>
      </c>
      <c r="E15" s="58"/>
      <c r="F15" s="58"/>
      <c r="G15" s="58"/>
      <c r="I15" s="38">
        <v>10</v>
      </c>
      <c r="J15" s="108">
        <v>1</v>
      </c>
      <c r="K15" s="114">
        <f>IF(B41="","",B41)</f>
      </c>
      <c r="L15" s="115" t="str">
        <f>IF(K15="","",VLOOKUP(K15,Seznam!$A$5:$E$244,2,1))&amp;" "&amp;IF(K15="","",VLOOKUP(K15,Seznam!$A$5:$E$244,3,1))</f>
        <v> </v>
      </c>
      <c r="M15" s="115">
        <f>IF(B43="","",B43)</f>
      </c>
      <c r="N15" s="115" t="str">
        <f>IF(M15="","",VLOOKUP(M15,Seznam!$A$5:$E$244,2,1))&amp;" "&amp;IF(M15="","",VLOOKUP(M15,Seznam!$A$5:$E$244,3,1))</f>
        <v> </v>
      </c>
      <c r="O15" s="116"/>
      <c r="P15" s="117"/>
      <c r="Q15" s="117"/>
      <c r="R15" s="117"/>
      <c r="S15" s="117"/>
      <c r="T15" s="117"/>
      <c r="U15" s="118"/>
      <c r="V15" s="132"/>
      <c r="W15" s="65" t="s">
        <v>44</v>
      </c>
      <c r="X15" s="54" t="str">
        <f>IF($W15="","",IF($W15="1",Seznam!$H$3,Seznam!$J$3))</f>
        <v>14.9.2014</v>
      </c>
      <c r="Y15" s="64"/>
      <c r="Z15" s="75"/>
      <c r="AA15" s="127">
        <f t="shared" si="0"/>
      </c>
      <c r="AB15" s="127" t="str">
        <f>" "&amp;IF(AA15="","",VLOOKUP(AA15,Seznam!$A$5:$E$244,4,1))</f>
        <v> </v>
      </c>
      <c r="AC15" s="128" t="str">
        <f t="shared" si="1"/>
        <v> </v>
      </c>
    </row>
    <row r="16" spans="2:29" s="103" customFormat="1" ht="19.5" customHeight="1" thickBot="1" thickTop="1">
      <c r="B16" s="104"/>
      <c r="C16" s="105"/>
      <c r="D16" s="55"/>
      <c r="E16" s="138" t="str">
        <f>$AB73</f>
        <v> </v>
      </c>
      <c r="F16" s="107"/>
      <c r="G16" s="56"/>
      <c r="I16" s="38">
        <v>11</v>
      </c>
      <c r="J16" s="108">
        <v>1</v>
      </c>
      <c r="K16" s="114">
        <f>IF(B45="","",B45)</f>
      </c>
      <c r="L16" s="115" t="str">
        <f>IF(K16="","",VLOOKUP(K16,Seznam!$A$5:$E$244,2,1))&amp;" "&amp;IF(K16="","",VLOOKUP(K16,Seznam!$A$5:$E$244,3,1))</f>
        <v> </v>
      </c>
      <c r="M16" s="115">
        <f>IF(B47="","",B47)</f>
      </c>
      <c r="N16" s="115" t="str">
        <f>IF(M16="","",VLOOKUP(M16,Seznam!$A$5:$E$244,2,1))&amp;" "&amp;IF(M16="","",VLOOKUP(M16,Seznam!$A$5:$E$244,3,1))</f>
        <v> </v>
      </c>
      <c r="O16" s="116"/>
      <c r="P16" s="117"/>
      <c r="Q16" s="117"/>
      <c r="R16" s="117"/>
      <c r="S16" s="117"/>
      <c r="T16" s="117"/>
      <c r="U16" s="118"/>
      <c r="V16" s="132"/>
      <c r="W16" s="65" t="s">
        <v>44</v>
      </c>
      <c r="X16" s="54" t="str">
        <f>IF($W16="","",IF($W16="1",Seznam!$H$3,Seznam!$J$3))</f>
        <v>14.9.2014</v>
      </c>
      <c r="Y16" s="64"/>
      <c r="Z16" s="75"/>
      <c r="AA16" s="127">
        <f t="shared" si="0"/>
      </c>
      <c r="AB16" s="127" t="str">
        <f>" "&amp;IF(AA16="","",VLOOKUP(AA16,Seznam!$A$5:$E$244,4,1))</f>
        <v> </v>
      </c>
      <c r="AC16" s="128" t="str">
        <f t="shared" si="1"/>
        <v> </v>
      </c>
    </row>
    <row r="17" spans="1:33" ht="19.5" customHeight="1" thickBot="1" thickTop="1">
      <c r="A17" s="40">
        <v>7</v>
      </c>
      <c r="B17" s="35"/>
      <c r="C17" s="52" t="str">
        <f>IF(B17="","",VLOOKUP(B17,Seznam!$A$5:$E$244,2,1))&amp;" "&amp;IF(B17="","",VLOOKUP(B17,Seznam!$A$5:$E$244,3,1))&amp;" "&amp;IF(B17="","","(")&amp;IF(B17="","",VLOOKUP(B17,Seznam!$A$5:$E$244,5,1))&amp;IF(B17="","",")")</f>
        <v>  </v>
      </c>
      <c r="D17" s="73"/>
      <c r="E17" s="129" t="str">
        <f>$AC73</f>
        <v> </v>
      </c>
      <c r="F17" s="57"/>
      <c r="G17" s="56"/>
      <c r="I17" s="38">
        <v>12</v>
      </c>
      <c r="J17" s="108">
        <v>1</v>
      </c>
      <c r="K17" s="114">
        <f>IF(B49="","",B49)</f>
      </c>
      <c r="L17" s="115" t="str">
        <f>IF(K17="","",VLOOKUP(K17,Seznam!$A$5:$E$244,2,1))&amp;" "&amp;IF(K17="","",VLOOKUP(K17,Seznam!$A$5:$E$244,3,1))</f>
        <v> </v>
      </c>
      <c r="M17" s="115">
        <f>IF(B51="","",B51)</f>
      </c>
      <c r="N17" s="115" t="str">
        <f>IF(M17="","",VLOOKUP(M17,Seznam!$A$5:$E$244,2,1))&amp;" "&amp;IF(M17="","",VLOOKUP(M17,Seznam!$A$5:$E$244,3,1))</f>
        <v> </v>
      </c>
      <c r="O17" s="116"/>
      <c r="P17" s="117"/>
      <c r="Q17" s="117"/>
      <c r="R17" s="117"/>
      <c r="S17" s="117"/>
      <c r="T17" s="117"/>
      <c r="U17" s="118"/>
      <c r="V17" s="133"/>
      <c r="W17" s="65" t="s">
        <v>44</v>
      </c>
      <c r="X17" s="54" t="str">
        <f>IF($W17="","",IF($W17="1",Seznam!$H$3,Seznam!$J$3))</f>
        <v>14.9.2014</v>
      </c>
      <c r="Y17" s="64"/>
      <c r="Z17" s="75"/>
      <c r="AA17" s="127">
        <f t="shared" si="0"/>
      </c>
      <c r="AB17" s="127" t="str">
        <f>" "&amp;IF(AA17="","",VLOOKUP(AA17,Seznam!$A$5:$E$244,4,1))</f>
        <v> </v>
      </c>
      <c r="AC17" s="128" t="str">
        <f t="shared" si="1"/>
        <v> </v>
      </c>
      <c r="AD17" s="43"/>
      <c r="AE17" s="43"/>
      <c r="AF17" s="38"/>
      <c r="AG17" s="38"/>
    </row>
    <row r="18" spans="2:33" ht="19.5" customHeight="1" thickBot="1" thickTop="1">
      <c r="B18" s="71"/>
      <c r="C18" s="72"/>
      <c r="D18" s="137" t="str">
        <f>$AB9</f>
        <v> </v>
      </c>
      <c r="E18" s="58"/>
      <c r="F18" s="51"/>
      <c r="G18" s="58"/>
      <c r="I18" s="38">
        <v>13</v>
      </c>
      <c r="J18" s="108">
        <v>1</v>
      </c>
      <c r="K18" s="109">
        <f>IF(B53="","",B53)</f>
      </c>
      <c r="L18" s="110" t="str">
        <f>IF(K18="","",VLOOKUP(K18,Seznam!$A$5:$E$244,2,1))&amp;" "&amp;IF(K18="","",VLOOKUP(K18,Seznam!$A$5:$E$244,3,1))</f>
        <v> </v>
      </c>
      <c r="M18" s="110">
        <f>IF(B55="","",B55)</f>
      </c>
      <c r="N18" s="110" t="str">
        <f>IF(M18="","",VLOOKUP(M18,Seznam!$A$5:$E$244,2,1))&amp;" "&amp;IF(M18="","",VLOOKUP(M18,Seznam!$A$5:$E$244,3,1))</f>
        <v> </v>
      </c>
      <c r="O18" s="111"/>
      <c r="P18" s="112"/>
      <c r="Q18" s="112"/>
      <c r="R18" s="112"/>
      <c r="S18" s="112"/>
      <c r="T18" s="112"/>
      <c r="U18" s="113"/>
      <c r="V18" s="134"/>
      <c r="W18" s="65" t="s">
        <v>44</v>
      </c>
      <c r="X18" s="54" t="str">
        <f>IF($W18="","",IF($W18="1",Seznam!$H$3,Seznam!$J$3))</f>
        <v>14.9.2014</v>
      </c>
      <c r="Y18" s="64"/>
      <c r="Z18" s="75"/>
      <c r="AA18" s="127">
        <f t="shared" si="0"/>
      </c>
      <c r="AB18" s="127" t="str">
        <f>" "&amp;IF(AA18="","",VLOOKUP(AA18,Seznam!$A$5:$E$244,4,1))</f>
        <v> </v>
      </c>
      <c r="AC18" s="128" t="str">
        <f t="shared" si="1"/>
        <v> </v>
      </c>
      <c r="AD18" s="43"/>
      <c r="AE18" s="43"/>
      <c r="AF18" s="38"/>
      <c r="AG18" s="38"/>
    </row>
    <row r="19" spans="1:33" ht="19.5" customHeight="1" thickBot="1" thickTop="1">
      <c r="A19" s="40">
        <v>8</v>
      </c>
      <c r="B19" s="31"/>
      <c r="C19" s="52" t="str">
        <f>IF(B19="","",VLOOKUP(B19,Seznam!$A$5:$E$244,2,1))&amp;" "&amp;IF(B19="","",VLOOKUP(B19,Seznam!$A$5:$E$244,3,1))&amp;" "&amp;IF(B19="","","(")&amp;IF(B19="","",VLOOKUP(B19,Seznam!$A$5:$E$244,5,1))&amp;IF(B19="","",")")</f>
        <v>  </v>
      </c>
      <c r="D19" s="129" t="str">
        <f>$AC9</f>
        <v> </v>
      </c>
      <c r="E19" s="57"/>
      <c r="F19" s="57"/>
      <c r="G19" s="58"/>
      <c r="H19" s="38"/>
      <c r="I19" s="38">
        <v>14</v>
      </c>
      <c r="J19" s="108">
        <v>1</v>
      </c>
      <c r="K19" s="114">
        <f>IF(B57="","",B57)</f>
      </c>
      <c r="L19" s="115" t="str">
        <f>IF(K19="","",VLOOKUP(K19,Seznam!$A$5:$E$244,2,1))&amp;" "&amp;IF(K19="","",VLOOKUP(K19,Seznam!$A$5:$E$244,3,1))</f>
        <v> </v>
      </c>
      <c r="M19" s="115">
        <f>IF(B59="","",B59)</f>
      </c>
      <c r="N19" s="115" t="str">
        <f>IF(M19="","",VLOOKUP(M19,Seznam!$A$5:$E$244,2,1))&amp;" "&amp;IF(M19="","",VLOOKUP(M19,Seznam!$A$5:$E$244,3,1))</f>
        <v> </v>
      </c>
      <c r="O19" s="116"/>
      <c r="P19" s="117"/>
      <c r="Q19" s="117"/>
      <c r="R19" s="117"/>
      <c r="S19" s="117"/>
      <c r="T19" s="117"/>
      <c r="U19" s="118"/>
      <c r="V19" s="132"/>
      <c r="W19" s="65" t="s">
        <v>44</v>
      </c>
      <c r="X19" s="54" t="str">
        <f>IF($W19="","",IF($W19="1",Seznam!$H$3,Seznam!$J$3))</f>
        <v>14.9.2014</v>
      </c>
      <c r="Y19" s="64"/>
      <c r="Z19" s="75"/>
      <c r="AA19" s="127">
        <f t="shared" si="0"/>
      </c>
      <c r="AB19" s="127" t="str">
        <f>" "&amp;IF(AA19="","",VLOOKUP(AA19,Seznam!$A$5:$E$244,4,1))</f>
        <v> </v>
      </c>
      <c r="AC19" s="128" t="str">
        <f t="shared" si="1"/>
        <v> </v>
      </c>
      <c r="AD19" s="38"/>
      <c r="AE19" s="38"/>
      <c r="AF19" s="38"/>
      <c r="AG19" s="38"/>
    </row>
    <row r="20" spans="1:29" s="103" customFormat="1" ht="19.5" customHeight="1" thickBot="1" thickTop="1">
      <c r="A20" s="38"/>
      <c r="B20" s="104"/>
      <c r="C20" s="105"/>
      <c r="D20" s="55"/>
      <c r="E20" s="106"/>
      <c r="F20" s="107"/>
      <c r="G20" s="137" t="str">
        <f>$AB122</f>
        <v> </v>
      </c>
      <c r="I20" s="38">
        <v>15</v>
      </c>
      <c r="J20" s="108">
        <v>1</v>
      </c>
      <c r="K20" s="114">
        <f>IF(B61="","",B61)</f>
      </c>
      <c r="L20" s="115" t="str">
        <f>IF(K20="","",VLOOKUP(K20,Seznam!$A$5:$E$244,2,1))&amp;" "&amp;IF(K20="","",VLOOKUP(K20,Seznam!$A$5:$E$244,3,1))</f>
        <v> </v>
      </c>
      <c r="M20" s="115">
        <f>IF(B63="","",B63)</f>
      </c>
      <c r="N20" s="115" t="str">
        <f>IF(M20="","",VLOOKUP(M20,Seznam!$A$5:$E$244,2,1))&amp;" "&amp;IF(M20="","",VLOOKUP(M20,Seznam!$A$5:$E$244,3,1))</f>
        <v> </v>
      </c>
      <c r="O20" s="116"/>
      <c r="P20" s="117"/>
      <c r="Q20" s="117"/>
      <c r="R20" s="117"/>
      <c r="S20" s="117"/>
      <c r="T20" s="117"/>
      <c r="U20" s="118"/>
      <c r="V20" s="132"/>
      <c r="W20" s="65" t="s">
        <v>44</v>
      </c>
      <c r="X20" s="54" t="str">
        <f>IF($W20="","",IF($W20="1",Seznam!$H$3,Seznam!$J$3))</f>
        <v>14.9.2014</v>
      </c>
      <c r="Y20" s="64"/>
      <c r="Z20" s="75"/>
      <c r="AA20" s="127">
        <f t="shared" si="0"/>
      </c>
      <c r="AB20" s="127" t="str">
        <f>" "&amp;IF(AA20="","",VLOOKUP(AA20,Seznam!$A$5:$E$244,4,1))</f>
        <v> </v>
      </c>
      <c r="AC20" s="128" t="str">
        <f t="shared" si="1"/>
        <v> </v>
      </c>
    </row>
    <row r="21" spans="1:29" ht="19.5" customHeight="1" thickBot="1" thickTop="1">
      <c r="A21" s="40">
        <v>9</v>
      </c>
      <c r="B21" s="31"/>
      <c r="C21" s="52" t="str">
        <f>IF(B21="","",VLOOKUP(B21,Seznam!$A$5:$E$244,2,1))&amp;" "&amp;IF(B21="","",VLOOKUP(B21,Seznam!$A$5:$E$244,3,1))&amp;" "&amp;IF(B21="","","(")&amp;IF(B21="","",VLOOKUP(B21,Seznam!$A$5:$E$244,5,1))&amp;IF(B21="","",")")</f>
        <v>  </v>
      </c>
      <c r="D21" s="68"/>
      <c r="E21" s="51"/>
      <c r="F21" s="51"/>
      <c r="G21" s="129" t="str">
        <f>$AC122</f>
        <v> </v>
      </c>
      <c r="I21" s="38">
        <v>16</v>
      </c>
      <c r="J21" s="108">
        <v>1</v>
      </c>
      <c r="K21" s="119">
        <f>IF(B65="","",B65)</f>
      </c>
      <c r="L21" s="120" t="str">
        <f>IF(K21="","",VLOOKUP(K21,Seznam!$A$5:$E$244,2,1))&amp;" "&amp;IF(K21="","",VLOOKUP(K21,Seznam!$A$5:$E$244,3,1))</f>
        <v> </v>
      </c>
      <c r="M21" s="120">
        <f>IF(B67="","",B67)</f>
      </c>
      <c r="N21" s="120" t="str">
        <f>IF(M21="","",VLOOKUP(M21,Seznam!$A$5:$E$244,2,1))&amp;" "&amp;IF(M21="","",VLOOKUP(M21,Seznam!$A$5:$E$244,3,1))</f>
        <v> </v>
      </c>
      <c r="O21" s="121"/>
      <c r="P21" s="122"/>
      <c r="Q21" s="122"/>
      <c r="R21" s="122"/>
      <c r="S21" s="122"/>
      <c r="T21" s="122"/>
      <c r="U21" s="123"/>
      <c r="V21" s="133"/>
      <c r="W21" s="65" t="s">
        <v>44</v>
      </c>
      <c r="X21" s="54" t="str">
        <f>IF($W21="","",IF($W21="1",Seznam!$H$3,Seznam!$J$3))</f>
        <v>14.9.2014</v>
      </c>
      <c r="Y21" s="64"/>
      <c r="Z21" s="75"/>
      <c r="AA21" s="127">
        <f t="shared" si="0"/>
      </c>
      <c r="AB21" s="127" t="str">
        <f>" "&amp;IF(AA21="","",VLOOKUP(AA21,Seznam!$A$5:$E$244,4,1))</f>
        <v> </v>
      </c>
      <c r="AC21" s="128" t="str">
        <f t="shared" si="1"/>
        <v> </v>
      </c>
    </row>
    <row r="22" spans="2:29" ht="19.5" customHeight="1" thickBot="1" thickTop="1">
      <c r="B22" s="71"/>
      <c r="C22" s="72"/>
      <c r="D22" s="137" t="str">
        <f>$AB10</f>
        <v> </v>
      </c>
      <c r="E22" s="51"/>
      <c r="F22" s="51"/>
      <c r="G22" s="58"/>
      <c r="I22" s="38">
        <v>17</v>
      </c>
      <c r="J22" s="38">
        <v>1</v>
      </c>
      <c r="K22" s="109">
        <f>IF(B72="","",B72)</f>
      </c>
      <c r="L22" s="110" t="str">
        <f>IF(K22="","",VLOOKUP(K22,Seznam!$A$5:$E$244,2,1))&amp;" "&amp;IF(K22="","",VLOOKUP(K22,Seznam!$A$5:$E$244,3,1))</f>
        <v> </v>
      </c>
      <c r="M22" s="110">
        <f>IF(B74="","",B74)</f>
      </c>
      <c r="N22" s="110" t="str">
        <f>IF(M22="","",VLOOKUP(M22,Seznam!$A$5:$E$244,2,1))&amp;" "&amp;IF(M22="","",VLOOKUP(M22,Seznam!$A$5:$E$244,3,1))</f>
        <v> </v>
      </c>
      <c r="O22" s="126"/>
      <c r="P22" s="112"/>
      <c r="Q22" s="112"/>
      <c r="R22" s="112"/>
      <c r="S22" s="112"/>
      <c r="T22" s="112"/>
      <c r="U22" s="113"/>
      <c r="V22" s="131"/>
      <c r="W22" s="65" t="s">
        <v>44</v>
      </c>
      <c r="X22" s="54" t="str">
        <f>IF($W22="","",IF($W22="1",Seznam!$H$3,Seznam!$J$3))</f>
        <v>14.9.2014</v>
      </c>
      <c r="Y22" s="64"/>
      <c r="Z22" s="75"/>
      <c r="AA22" s="127">
        <f t="shared" si="0"/>
      </c>
      <c r="AB22" s="127" t="str">
        <f>" "&amp;IF(AA22="","",VLOOKUP(AA22,Seznam!$A$5:$E$244,4,1))</f>
        <v> </v>
      </c>
      <c r="AC22" s="128" t="str">
        <f t="shared" si="1"/>
        <v> </v>
      </c>
    </row>
    <row r="23" spans="1:29" ht="19.5" customHeight="1" thickBot="1" thickTop="1">
      <c r="A23" s="40">
        <v>10</v>
      </c>
      <c r="B23" s="35"/>
      <c r="C23" s="52" t="str">
        <f>IF(B23="","",VLOOKUP(B23,Seznam!$A$5:$E$244,2,1))&amp;" "&amp;IF(B23="","",VLOOKUP(B23,Seznam!$A$5:$E$244,3,1))&amp;" "&amp;IF(B23="","","(")&amp;IF(B23="","",VLOOKUP(B23,Seznam!$A$5:$E$244,5,1))&amp;IF(B23="","",")")</f>
        <v>  </v>
      </c>
      <c r="D23" s="129" t="str">
        <f>$AC10</f>
        <v> </v>
      </c>
      <c r="E23" s="58"/>
      <c r="F23" s="51"/>
      <c r="G23" s="58"/>
      <c r="I23" s="38">
        <v>18</v>
      </c>
      <c r="J23" s="38">
        <v>1</v>
      </c>
      <c r="K23" s="114">
        <f>IF(B76="","",B76)</f>
      </c>
      <c r="L23" s="115" t="str">
        <f>IF(K23="","",VLOOKUP(K23,Seznam!$A$5:$E$244,2,1))&amp;" "&amp;IF(K23="","",VLOOKUP(K23,Seznam!$A$5:$E$244,3,1))</f>
        <v> </v>
      </c>
      <c r="M23" s="115">
        <f>IF(B78="","",B78)</f>
      </c>
      <c r="N23" s="115" t="str">
        <f>IF(M23="","",VLOOKUP(M23,Seznam!$A$5:$E$244,2,1))&amp;" "&amp;IF(M23="","",VLOOKUP(M23,Seznam!$A$5:$E$244,3,1))</f>
        <v> </v>
      </c>
      <c r="O23" s="116"/>
      <c r="P23" s="117"/>
      <c r="Q23" s="117"/>
      <c r="R23" s="117"/>
      <c r="S23" s="117"/>
      <c r="T23" s="117"/>
      <c r="U23" s="118"/>
      <c r="V23" s="132"/>
      <c r="W23" s="65" t="s">
        <v>44</v>
      </c>
      <c r="X23" s="54" t="str">
        <f>IF($W23="","",IF($W23="1",Seznam!$H$3,Seznam!$J$3))</f>
        <v>14.9.2014</v>
      </c>
      <c r="Y23" s="64"/>
      <c r="Z23" s="75"/>
      <c r="AA23" s="127">
        <f t="shared" si="0"/>
      </c>
      <c r="AB23" s="127" t="str">
        <f>" "&amp;IF(AA23="","",VLOOKUP(AA23,Seznam!$A$5:$E$244,4,1))</f>
        <v> </v>
      </c>
      <c r="AC23" s="128" t="str">
        <f t="shared" si="1"/>
        <v> </v>
      </c>
    </row>
    <row r="24" spans="2:29" s="103" customFormat="1" ht="19.5" customHeight="1" thickBot="1" thickTop="1">
      <c r="B24" s="104"/>
      <c r="C24" s="105"/>
      <c r="D24" s="55"/>
      <c r="E24" s="137" t="str">
        <f>$AB74</f>
        <v> </v>
      </c>
      <c r="F24" s="107"/>
      <c r="G24" s="58"/>
      <c r="I24" s="38">
        <v>19</v>
      </c>
      <c r="J24" s="38">
        <v>1</v>
      </c>
      <c r="K24" s="114">
        <f>IF(B80="","",B80)</f>
      </c>
      <c r="L24" s="115" t="str">
        <f>IF(K24="","",VLOOKUP(K24,Seznam!$A$5:$E$244,2,1))&amp;" "&amp;IF(K24="","",VLOOKUP(K24,Seznam!$A$5:$E$244,3,1))</f>
        <v> </v>
      </c>
      <c r="M24" s="115">
        <f>IF(B82="","",B82)</f>
      </c>
      <c r="N24" s="115" t="str">
        <f>IF(M24="","",VLOOKUP(M24,Seznam!$A$5:$E$244,2,1))&amp;" "&amp;IF(M24="","",VLOOKUP(M24,Seznam!$A$5:$E$244,3,1))</f>
        <v> </v>
      </c>
      <c r="O24" s="116"/>
      <c r="P24" s="117"/>
      <c r="Q24" s="117"/>
      <c r="R24" s="117"/>
      <c r="S24" s="117"/>
      <c r="T24" s="117"/>
      <c r="U24" s="118"/>
      <c r="V24" s="132"/>
      <c r="W24" s="65" t="s">
        <v>44</v>
      </c>
      <c r="X24" s="54" t="str">
        <f>IF($W24="","",IF($W24="1",Seznam!$H$3,Seznam!$J$3))</f>
        <v>14.9.2014</v>
      </c>
      <c r="Y24" s="64"/>
      <c r="Z24" s="75"/>
      <c r="AA24" s="127">
        <f t="shared" si="0"/>
      </c>
      <c r="AB24" s="127" t="str">
        <f>" "&amp;IF(AA24="","",VLOOKUP(AA24,Seznam!$A$5:$E$244,4,1))</f>
        <v> </v>
      </c>
      <c r="AC24" s="128" t="str">
        <f t="shared" si="1"/>
        <v> </v>
      </c>
    </row>
    <row r="25" spans="1:33" ht="19.5" customHeight="1" thickBot="1" thickTop="1">
      <c r="A25" s="40">
        <v>11</v>
      </c>
      <c r="B25" s="35"/>
      <c r="C25" s="52" t="str">
        <f>IF(B25="","",VLOOKUP(B25,Seznam!$A$5:$E$244,2,1))&amp;" "&amp;IF(B25="","",VLOOKUP(B25,Seznam!$A$5:$E$244,3,1))&amp;" "&amp;IF(B25="","","(")&amp;IF(B25="","",VLOOKUP(B25,Seznam!$A$5:$E$244,5,1))&amp;IF(B25="","",")")</f>
        <v>  </v>
      </c>
      <c r="D25" s="73"/>
      <c r="E25" s="129" t="str">
        <f>$AC74</f>
        <v> </v>
      </c>
      <c r="F25" s="56"/>
      <c r="G25" s="56"/>
      <c r="I25" s="38">
        <v>20</v>
      </c>
      <c r="J25" s="108">
        <v>1</v>
      </c>
      <c r="K25" s="114">
        <f>IF(B84="","",B84)</f>
      </c>
      <c r="L25" s="115" t="str">
        <f>IF(K25="","",VLOOKUP(K25,Seznam!$A$5:$E$244,2,1))&amp;" "&amp;IF(K25="","",VLOOKUP(K25,Seznam!$A$5:$E$244,3,1))</f>
        <v> </v>
      </c>
      <c r="M25" s="115">
        <f>IF(B86="","",B86)</f>
      </c>
      <c r="N25" s="115" t="str">
        <f>IF(M25="","",VLOOKUP(M25,Seznam!$A$5:$E$244,2,1))&amp;" "&amp;IF(M25="","",VLOOKUP(M25,Seznam!$A$5:$E$244,3,1))</f>
        <v> </v>
      </c>
      <c r="O25" s="116"/>
      <c r="P25" s="117"/>
      <c r="Q25" s="117"/>
      <c r="R25" s="117"/>
      <c r="S25" s="117"/>
      <c r="T25" s="117"/>
      <c r="U25" s="118"/>
      <c r="V25" s="133"/>
      <c r="W25" s="65" t="s">
        <v>44</v>
      </c>
      <c r="X25" s="54" t="str">
        <f>IF($W25="","",IF($W25="1",Seznam!$H$3,Seznam!$J$3))</f>
        <v>14.9.2014</v>
      </c>
      <c r="Y25" s="64"/>
      <c r="Z25" s="75"/>
      <c r="AA25" s="127">
        <f t="shared" si="0"/>
      </c>
      <c r="AB25" s="127" t="str">
        <f>" "&amp;IF(AA25="","",VLOOKUP(AA25,Seznam!$A$5:$E$244,4,1))</f>
        <v> </v>
      </c>
      <c r="AC25" s="128" t="str">
        <f t="shared" si="1"/>
        <v> </v>
      </c>
      <c r="AD25" s="43"/>
      <c r="AE25" s="43"/>
      <c r="AF25" s="38"/>
      <c r="AG25" s="38"/>
    </row>
    <row r="26" spans="2:33" ht="19.5" customHeight="1" thickBot="1" thickTop="1">
      <c r="B26" s="71"/>
      <c r="C26" s="72"/>
      <c r="D26" s="137" t="str">
        <f>$AB11</f>
        <v> </v>
      </c>
      <c r="E26" s="58"/>
      <c r="F26" s="58"/>
      <c r="G26" s="56"/>
      <c r="I26" s="38">
        <v>21</v>
      </c>
      <c r="J26" s="108">
        <v>1</v>
      </c>
      <c r="K26" s="109">
        <f>IF(B88="","",B88)</f>
      </c>
      <c r="L26" s="110" t="str">
        <f>IF(K26="","",VLOOKUP(K26,Seznam!$A$5:$E$244,2,1))&amp;" "&amp;IF(K26="","",VLOOKUP(K26,Seznam!$A$5:$E$244,3,1))</f>
        <v> </v>
      </c>
      <c r="M26" s="110">
        <f>IF(B90="","",B90)</f>
      </c>
      <c r="N26" s="110" t="str">
        <f>IF(M26="","",VLOOKUP(M26,Seznam!$A$5:$E$244,2,1))&amp;" "&amp;IF(M26="","",VLOOKUP(M26,Seznam!$A$5:$E$244,3,1))</f>
        <v> </v>
      </c>
      <c r="O26" s="111"/>
      <c r="P26" s="112"/>
      <c r="Q26" s="112"/>
      <c r="R26" s="112"/>
      <c r="S26" s="112"/>
      <c r="T26" s="112"/>
      <c r="U26" s="113"/>
      <c r="V26" s="134"/>
      <c r="W26" s="65" t="s">
        <v>44</v>
      </c>
      <c r="X26" s="54" t="str">
        <f>IF($W26="","",IF($W26="1",Seznam!$H$3,Seznam!$J$3))</f>
        <v>14.9.2014</v>
      </c>
      <c r="Y26" s="64"/>
      <c r="Z26" s="75"/>
      <c r="AA26" s="127">
        <f t="shared" si="0"/>
      </c>
      <c r="AB26" s="127" t="str">
        <f>" "&amp;IF(AA26="","",VLOOKUP(AA26,Seznam!$A$5:$E$244,4,1))</f>
        <v> </v>
      </c>
      <c r="AC26" s="128" t="str">
        <f t="shared" si="1"/>
        <v> </v>
      </c>
      <c r="AD26" s="43"/>
      <c r="AE26" s="43"/>
      <c r="AF26" s="38"/>
      <c r="AG26" s="38"/>
    </row>
    <row r="27" spans="1:33" ht="19.5" customHeight="1" thickBot="1" thickTop="1">
      <c r="A27" s="40">
        <v>12</v>
      </c>
      <c r="B27" s="36"/>
      <c r="C27" s="52" t="str">
        <f>IF(B27="","",VLOOKUP(B27,Seznam!$A$5:$E$244,2,1))&amp;" "&amp;IF(B27="","",VLOOKUP(B27,Seznam!$A$5:$E$244,3,1))&amp;" "&amp;IF(B27="","","(")&amp;IF(B27="","",VLOOKUP(B27,Seznam!$A$5:$E$244,5,1))&amp;IF(B27="","",")")</f>
        <v>  </v>
      </c>
      <c r="D27" s="129" t="str">
        <f>$AC11</f>
        <v> </v>
      </c>
      <c r="E27" s="57"/>
      <c r="F27" s="58"/>
      <c r="G27" s="58"/>
      <c r="H27" s="38"/>
      <c r="I27" s="38">
        <v>22</v>
      </c>
      <c r="J27" s="108">
        <v>1</v>
      </c>
      <c r="K27" s="114">
        <f>IF(B92="","",B92)</f>
      </c>
      <c r="L27" s="115" t="str">
        <f>IF(K27="","",VLOOKUP(K27,Seznam!$A$5:$E$244,2,1))&amp;" "&amp;IF(K27="","",VLOOKUP(K27,Seznam!$A$5:$E$244,3,1))</f>
        <v> </v>
      </c>
      <c r="M27" s="115">
        <f>IF(B94="","",B94)</f>
      </c>
      <c r="N27" s="115" t="str">
        <f>IF(M27="","",VLOOKUP(M27,Seznam!$A$5:$E$244,2,1))&amp;" "&amp;IF(M27="","",VLOOKUP(M27,Seznam!$A$5:$E$244,3,1))</f>
        <v> </v>
      </c>
      <c r="O27" s="116"/>
      <c r="P27" s="117"/>
      <c r="Q27" s="117"/>
      <c r="R27" s="117"/>
      <c r="S27" s="117"/>
      <c r="T27" s="117"/>
      <c r="U27" s="118"/>
      <c r="V27" s="132"/>
      <c r="W27" s="65" t="s">
        <v>44</v>
      </c>
      <c r="X27" s="54" t="str">
        <f>IF($W27="","",IF($W27="1",Seznam!$H$3,Seznam!$J$3))</f>
        <v>14.9.2014</v>
      </c>
      <c r="Y27" s="64"/>
      <c r="Z27" s="75"/>
      <c r="AA27" s="127">
        <f t="shared" si="0"/>
      </c>
      <c r="AB27" s="127" t="str">
        <f>" "&amp;IF(AA27="","",VLOOKUP(AA27,Seznam!$A$5:$E$244,4,1))</f>
        <v> </v>
      </c>
      <c r="AC27" s="128" t="str">
        <f t="shared" si="1"/>
        <v> </v>
      </c>
      <c r="AD27" s="38"/>
      <c r="AE27" s="38"/>
      <c r="AF27" s="38"/>
      <c r="AG27" s="38"/>
    </row>
    <row r="28" spans="2:29" s="103" customFormat="1" ht="19.5" customHeight="1" thickBot="1" thickTop="1">
      <c r="B28" s="104"/>
      <c r="C28" s="105"/>
      <c r="D28" s="55"/>
      <c r="E28" s="106"/>
      <c r="F28" s="138" t="str">
        <f>$AB106</f>
        <v> </v>
      </c>
      <c r="G28" s="107"/>
      <c r="I28" s="38">
        <v>23</v>
      </c>
      <c r="J28" s="108">
        <v>1</v>
      </c>
      <c r="K28" s="114">
        <f>IF(B96="","",B96)</f>
      </c>
      <c r="L28" s="115" t="str">
        <f>IF(K28="","",VLOOKUP(K28,Seznam!$A$5:$E$244,2,1))&amp;" "&amp;IF(K28="","",VLOOKUP(K28,Seznam!$A$5:$E$244,3,1))</f>
        <v> </v>
      </c>
      <c r="M28" s="115">
        <f>IF(B98="","",B98)</f>
      </c>
      <c r="N28" s="115" t="str">
        <f>IF(M28="","",VLOOKUP(M28,Seznam!$A$5:$E$244,2,1))&amp;" "&amp;IF(M28="","",VLOOKUP(M28,Seznam!$A$5:$E$244,3,1))</f>
        <v> </v>
      </c>
      <c r="O28" s="116"/>
      <c r="P28" s="117"/>
      <c r="Q28" s="117"/>
      <c r="R28" s="117"/>
      <c r="S28" s="117"/>
      <c r="T28" s="117"/>
      <c r="U28" s="118"/>
      <c r="V28" s="132"/>
      <c r="W28" s="65" t="s">
        <v>44</v>
      </c>
      <c r="X28" s="54" t="str">
        <f>IF($W28="","",IF($W28="1",Seznam!$H$3,Seznam!$J$3))</f>
        <v>14.9.2014</v>
      </c>
      <c r="Y28" s="64"/>
      <c r="Z28" s="75"/>
      <c r="AA28" s="127">
        <f t="shared" si="0"/>
      </c>
      <c r="AB28" s="127" t="str">
        <f>" "&amp;IF(AA28="","",VLOOKUP(AA28,Seznam!$A$5:$E$244,4,1))</f>
        <v> </v>
      </c>
      <c r="AC28" s="128" t="str">
        <f t="shared" si="1"/>
        <v> </v>
      </c>
    </row>
    <row r="29" spans="1:29" ht="19.5" customHeight="1" thickBot="1" thickTop="1">
      <c r="A29" s="40">
        <v>13</v>
      </c>
      <c r="B29" s="36"/>
      <c r="C29" s="52" t="str">
        <f>IF(B29="","",VLOOKUP(B29,Seznam!$A$5:$E$244,2,1))&amp;" "&amp;IF(B29="","",VLOOKUP(B29,Seznam!$A$5:$E$244,3,1))&amp;" "&amp;IF(B29="","","(")&amp;IF(B29="","",VLOOKUP(B29,Seznam!$A$5:$E$244,5,1))&amp;IF(B29="","",")")</f>
        <v>  </v>
      </c>
      <c r="D29" s="151"/>
      <c r="E29" s="51"/>
      <c r="F29" s="129" t="str">
        <f>$AC106</f>
        <v> </v>
      </c>
      <c r="G29" s="51"/>
      <c r="H29" s="38"/>
      <c r="I29" s="38">
        <v>24</v>
      </c>
      <c r="J29" s="108">
        <v>1</v>
      </c>
      <c r="K29" s="114">
        <f>IF(B100="","",B100)</f>
      </c>
      <c r="L29" s="115" t="str">
        <f>IF(K29="","",VLOOKUP(K29,Seznam!$A$5:$E$244,2,1))&amp;" "&amp;IF(K29="","",VLOOKUP(K29,Seznam!$A$5:$E$244,3,1))</f>
        <v> </v>
      </c>
      <c r="M29" s="115">
        <f>IF(B102="","",B102)</f>
      </c>
      <c r="N29" s="115" t="str">
        <f>IF(M29="","",VLOOKUP(M29,Seznam!$A$5:$E$244,2,1))&amp;" "&amp;IF(M29="","",VLOOKUP(M29,Seznam!$A$5:$E$244,3,1))</f>
        <v> </v>
      </c>
      <c r="O29" s="116"/>
      <c r="P29" s="117"/>
      <c r="Q29" s="117"/>
      <c r="R29" s="117"/>
      <c r="S29" s="117"/>
      <c r="T29" s="117"/>
      <c r="U29" s="118"/>
      <c r="V29" s="133"/>
      <c r="W29" s="65" t="s">
        <v>44</v>
      </c>
      <c r="X29" s="54" t="str">
        <f>IF($W29="","",IF($W29="1",Seznam!$H$3,Seznam!$J$3))</f>
        <v>14.9.2014</v>
      </c>
      <c r="Y29" s="64"/>
      <c r="Z29" s="75"/>
      <c r="AA29" s="127">
        <f t="shared" si="0"/>
      </c>
      <c r="AB29" s="127" t="str">
        <f>" "&amp;IF(AA29="","",VLOOKUP(AA29,Seznam!$A$5:$E$244,4,1))</f>
        <v> </v>
      </c>
      <c r="AC29" s="128" t="str">
        <f t="shared" si="1"/>
        <v> </v>
      </c>
    </row>
    <row r="30" spans="2:29" ht="19.5" customHeight="1" thickBot="1" thickTop="1">
      <c r="B30" s="71"/>
      <c r="C30" s="72"/>
      <c r="D30" s="137" t="str">
        <f>$AB12</f>
        <v> </v>
      </c>
      <c r="E30" s="51"/>
      <c r="F30" s="74"/>
      <c r="G30" s="51"/>
      <c r="I30" s="38">
        <v>25</v>
      </c>
      <c r="J30" s="108">
        <v>1</v>
      </c>
      <c r="K30" s="109">
        <f>IF(B104="","",B104)</f>
      </c>
      <c r="L30" s="110" t="str">
        <f>IF(K30="","",VLOOKUP(K30,Seznam!$A$5:$E$244,2,1))&amp;" "&amp;IF(K30="","",VLOOKUP(K30,Seznam!$A$5:$E$244,3,1))</f>
        <v> </v>
      </c>
      <c r="M30" s="110">
        <f>IF(B106="","",B106)</f>
      </c>
      <c r="N30" s="110" t="str">
        <f>IF(M30="","",VLOOKUP(M30,Seznam!$A$5:$E$244,2,1))&amp;" "&amp;IF(M30="","",VLOOKUP(M30,Seznam!$A$5:$E$244,3,1))</f>
        <v> </v>
      </c>
      <c r="O30" s="111"/>
      <c r="P30" s="112"/>
      <c r="Q30" s="112"/>
      <c r="R30" s="112"/>
      <c r="S30" s="112"/>
      <c r="T30" s="112"/>
      <c r="U30" s="113"/>
      <c r="V30" s="134"/>
      <c r="W30" s="65" t="s">
        <v>44</v>
      </c>
      <c r="X30" s="54" t="str">
        <f>IF($W30="","",IF($W30="1",Seznam!$H$3,Seznam!$J$3))</f>
        <v>14.9.2014</v>
      </c>
      <c r="Y30" s="64"/>
      <c r="Z30" s="75"/>
      <c r="AA30" s="127">
        <f t="shared" si="0"/>
      </c>
      <c r="AB30" s="127" t="str">
        <f>" "&amp;IF(AA30="","",VLOOKUP(AA30,Seznam!$A$5:$E$244,4,1))</f>
        <v> </v>
      </c>
      <c r="AC30" s="128" t="str">
        <f t="shared" si="1"/>
        <v> </v>
      </c>
    </row>
    <row r="31" spans="1:29" ht="19.5" customHeight="1" thickBot="1" thickTop="1">
      <c r="A31" s="40">
        <v>14</v>
      </c>
      <c r="B31" s="35"/>
      <c r="C31" s="52" t="str">
        <f>IF(B31="","",VLOOKUP(B31,Seznam!$A$5:$E$244,2,1))&amp;" "&amp;IF(B31="","",VLOOKUP(B31,Seznam!$A$5:$E$244,3,1))&amp;" "&amp;IF(B31="","","(")&amp;IF(B31="","",VLOOKUP(B31,Seznam!$A$5:$E$244,5,1))&amp;IF(B31="","",")")</f>
        <v>  </v>
      </c>
      <c r="D31" s="129" t="str">
        <f>$AC12</f>
        <v> </v>
      </c>
      <c r="E31" s="58"/>
      <c r="F31" s="58"/>
      <c r="G31" s="57"/>
      <c r="I31" s="38">
        <v>26</v>
      </c>
      <c r="J31" s="108">
        <v>1</v>
      </c>
      <c r="K31" s="114">
        <f>IF(B108="","",B108)</f>
      </c>
      <c r="L31" s="115" t="str">
        <f>IF(K31="","",VLOOKUP(K31,Seznam!$A$5:$E$244,2,1))&amp;" "&amp;IF(K31="","",VLOOKUP(K31,Seznam!$A$5:$E$244,3,1))</f>
        <v> </v>
      </c>
      <c r="M31" s="115">
        <f>IF(B110="","",B110)</f>
      </c>
      <c r="N31" s="115" t="str">
        <f>IF(M31="","",VLOOKUP(M31,Seznam!$A$5:$E$244,2,1))&amp;" "&amp;IF(M31="","",VLOOKUP(M31,Seznam!$A$5:$E$244,3,1))</f>
        <v> </v>
      </c>
      <c r="O31" s="116"/>
      <c r="P31" s="117"/>
      <c r="Q31" s="117"/>
      <c r="R31" s="117"/>
      <c r="S31" s="117"/>
      <c r="T31" s="117"/>
      <c r="U31" s="118"/>
      <c r="V31" s="132"/>
      <c r="W31" s="65" t="s">
        <v>44</v>
      </c>
      <c r="X31" s="54" t="str">
        <f>IF($W31="","",IF($W31="1",Seznam!$H$3,Seznam!$J$3))</f>
        <v>14.9.2014</v>
      </c>
      <c r="Y31" s="64"/>
      <c r="Z31" s="75"/>
      <c r="AA31" s="127">
        <f t="shared" si="0"/>
      </c>
      <c r="AB31" s="127" t="str">
        <f>" "&amp;IF(AA31="","",VLOOKUP(AA31,Seznam!$A$5:$E$244,4,1))</f>
        <v> </v>
      </c>
      <c r="AC31" s="128" t="str">
        <f t="shared" si="1"/>
        <v> </v>
      </c>
    </row>
    <row r="32" spans="2:29" s="103" customFormat="1" ht="19.5" customHeight="1" thickBot="1" thickTop="1">
      <c r="B32" s="104"/>
      <c r="C32" s="105"/>
      <c r="D32" s="55"/>
      <c r="E32" s="138" t="str">
        <f>$AB75</f>
        <v> </v>
      </c>
      <c r="F32" s="107"/>
      <c r="G32" s="107"/>
      <c r="I32" s="38">
        <v>27</v>
      </c>
      <c r="J32" s="108">
        <v>1</v>
      </c>
      <c r="K32" s="114">
        <f>IF(B112="","",B112)</f>
      </c>
      <c r="L32" s="115" t="str">
        <f>IF(K32="","",VLOOKUP(K32,Seznam!$A$5:$E$244,2,1))&amp;" "&amp;IF(K32="","",VLOOKUP(K32,Seznam!$A$5:$E$244,3,1))</f>
        <v> </v>
      </c>
      <c r="M32" s="115">
        <f>IF(B114="","",B114)</f>
      </c>
      <c r="N32" s="115" t="str">
        <f>IF(M32="","",VLOOKUP(M32,Seznam!$A$5:$E$244,2,1))&amp;" "&amp;IF(M32="","",VLOOKUP(M32,Seznam!$A$5:$E$244,3,1))</f>
        <v> </v>
      </c>
      <c r="O32" s="116"/>
      <c r="P32" s="117"/>
      <c r="Q32" s="117"/>
      <c r="R32" s="117"/>
      <c r="S32" s="117"/>
      <c r="T32" s="117"/>
      <c r="U32" s="118"/>
      <c r="V32" s="132"/>
      <c r="W32" s="65" t="s">
        <v>44</v>
      </c>
      <c r="X32" s="54" t="str">
        <f>IF($W32="","",IF($W32="1",Seznam!$H$3,Seznam!$J$3))</f>
        <v>14.9.2014</v>
      </c>
      <c r="Y32" s="64"/>
      <c r="Z32" s="75"/>
      <c r="AA32" s="127">
        <f t="shared" si="0"/>
      </c>
      <c r="AB32" s="127" t="str">
        <f>" "&amp;IF(AA32="","",VLOOKUP(AA32,Seznam!$A$5:$E$244,4,1))</f>
        <v> </v>
      </c>
      <c r="AC32" s="128" t="str">
        <f t="shared" si="1"/>
        <v> </v>
      </c>
    </row>
    <row r="33" spans="1:33" ht="19.5" customHeight="1" thickBot="1" thickTop="1">
      <c r="A33" s="40">
        <v>15</v>
      </c>
      <c r="B33" s="35"/>
      <c r="C33" s="52" t="str">
        <f>IF(B33="","",VLOOKUP(B33,Seznam!$A$5:$E$244,2,1))&amp;" "&amp;IF(B33="","",VLOOKUP(B33,Seznam!$A$5:$E$244,3,1))&amp;" "&amp;IF(B33="","","(")&amp;IF(B33="","",VLOOKUP(B33,Seznam!$A$5:$E$244,5,1))&amp;IF(B33="","",")")</f>
        <v>  </v>
      </c>
      <c r="D33" s="73"/>
      <c r="E33" s="129" t="str">
        <f>$AC75</f>
        <v> </v>
      </c>
      <c r="F33" s="57"/>
      <c r="G33" s="51"/>
      <c r="I33" s="38">
        <v>28</v>
      </c>
      <c r="J33" s="108">
        <v>1</v>
      </c>
      <c r="K33" s="114">
        <f>IF(B116="","",B116)</f>
      </c>
      <c r="L33" s="115" t="str">
        <f>IF(K33="","",VLOOKUP(K33,Seznam!$A$5:$E$244,2,1))&amp;" "&amp;IF(K33="","",VLOOKUP(K33,Seznam!$A$5:$E$244,3,1))</f>
        <v> </v>
      </c>
      <c r="M33" s="115">
        <f>IF(B118="","",B118)</f>
      </c>
      <c r="N33" s="115" t="str">
        <f>IF(M33="","",VLOOKUP(M33,Seznam!$A$5:$E$244,2,1))&amp;" "&amp;IF(M33="","",VLOOKUP(M33,Seznam!$A$5:$E$244,3,1))</f>
        <v> </v>
      </c>
      <c r="O33" s="116"/>
      <c r="P33" s="117"/>
      <c r="Q33" s="117"/>
      <c r="R33" s="117"/>
      <c r="S33" s="117"/>
      <c r="T33" s="117"/>
      <c r="U33" s="118"/>
      <c r="V33" s="133"/>
      <c r="W33" s="65" t="s">
        <v>44</v>
      </c>
      <c r="X33" s="54" t="str">
        <f>IF($W33="","",IF($W33="1",Seznam!$H$3,Seznam!$J$3))</f>
        <v>14.9.2014</v>
      </c>
      <c r="Y33" s="64"/>
      <c r="Z33" s="75"/>
      <c r="AA33" s="127">
        <f t="shared" si="0"/>
      </c>
      <c r="AB33" s="127" t="str">
        <f>" "&amp;IF(AA33="","",VLOOKUP(AA33,Seznam!$A$5:$E$244,4,1))</f>
        <v> </v>
      </c>
      <c r="AC33" s="128" t="str">
        <f t="shared" si="1"/>
        <v> </v>
      </c>
      <c r="AD33" s="43"/>
      <c r="AE33" s="43"/>
      <c r="AF33" s="38"/>
      <c r="AG33" s="38"/>
    </row>
    <row r="34" spans="2:33" ht="19.5" customHeight="1" thickBot="1" thickTop="1">
      <c r="B34" s="71"/>
      <c r="C34" s="72"/>
      <c r="D34" s="137" t="str">
        <f>$AB13</f>
        <v> </v>
      </c>
      <c r="E34" s="58"/>
      <c r="F34" s="51"/>
      <c r="G34" s="51"/>
      <c r="I34" s="38">
        <v>29</v>
      </c>
      <c r="J34" s="108">
        <v>1</v>
      </c>
      <c r="K34" s="109">
        <f>IF(B120="","",B120)</f>
      </c>
      <c r="L34" s="110" t="str">
        <f>IF(K34="","",VLOOKUP(K34,Seznam!$A$5:$E$244,2,1))&amp;" "&amp;IF(K34="","",VLOOKUP(K34,Seznam!$A$5:$E$244,3,1))</f>
        <v> </v>
      </c>
      <c r="M34" s="110">
        <f>IF(B122="","",B122)</f>
      </c>
      <c r="N34" s="110" t="str">
        <f>IF(M34="","",VLOOKUP(M34,Seznam!$A$5:$E$244,2,1))&amp;" "&amp;IF(M34="","",VLOOKUP(M34,Seznam!$A$5:$E$244,3,1))</f>
        <v> </v>
      </c>
      <c r="O34" s="111"/>
      <c r="P34" s="112"/>
      <c r="Q34" s="112"/>
      <c r="R34" s="112"/>
      <c r="S34" s="112"/>
      <c r="T34" s="112"/>
      <c r="U34" s="113"/>
      <c r="V34" s="134"/>
      <c r="W34" s="65" t="s">
        <v>44</v>
      </c>
      <c r="X34" s="54" t="str">
        <f>IF($W34="","",IF($W34="1",Seznam!$H$3,Seznam!$J$3))</f>
        <v>14.9.2014</v>
      </c>
      <c r="Y34" s="64"/>
      <c r="Z34" s="75"/>
      <c r="AA34" s="127">
        <f t="shared" si="0"/>
      </c>
      <c r="AB34" s="127" t="str">
        <f>" "&amp;IF(AA34="","",VLOOKUP(AA34,Seznam!$A$5:$E$244,4,1))</f>
        <v> </v>
      </c>
      <c r="AC34" s="128" t="str">
        <f t="shared" si="1"/>
        <v> </v>
      </c>
      <c r="AE34" s="43"/>
      <c r="AF34" s="38"/>
      <c r="AG34" s="38"/>
    </row>
    <row r="35" spans="1:33" ht="19.5" customHeight="1" thickBot="1" thickTop="1">
      <c r="A35" s="40">
        <v>16</v>
      </c>
      <c r="B35" s="37"/>
      <c r="C35" s="52" t="str">
        <f>IF(B35="","",VLOOKUP(B35,Seznam!$A$5:$E$244,2,1))&amp;" "&amp;IF(B35="","",VLOOKUP(B35,Seznam!$A$5:$E$244,3,1))&amp;" "&amp;IF(B35="","","(")&amp;IF(B35="","",VLOOKUP(B35,Seznam!$A$5:$E$244,5,1))&amp;IF(B35="","",")")</f>
        <v>  </v>
      </c>
      <c r="D35" s="129" t="str">
        <f>$AC13</f>
        <v> </v>
      </c>
      <c r="E35" s="57"/>
      <c r="F35" s="57"/>
      <c r="G35" s="51"/>
      <c r="I35" s="38">
        <v>30</v>
      </c>
      <c r="J35" s="108">
        <v>1</v>
      </c>
      <c r="K35" s="114">
        <f>IF(B124="","",B124)</f>
      </c>
      <c r="L35" s="115" t="str">
        <f>IF(K35="","",VLOOKUP(K35,Seznam!$A$5:$E$244,2,1))&amp;" "&amp;IF(K35="","",VLOOKUP(K35,Seznam!$A$5:$E$244,3,1))</f>
        <v> </v>
      </c>
      <c r="M35" s="115">
        <f>IF(B126="","",B126)</f>
      </c>
      <c r="N35" s="115" t="str">
        <f>IF(M35="","",VLOOKUP(M35,Seznam!$A$5:$E$244,2,1))&amp;" "&amp;IF(M35="","",VLOOKUP(M35,Seznam!$A$5:$E$244,3,1))</f>
        <v> </v>
      </c>
      <c r="O35" s="116"/>
      <c r="P35" s="117"/>
      <c r="Q35" s="117"/>
      <c r="R35" s="117"/>
      <c r="S35" s="117"/>
      <c r="T35" s="117"/>
      <c r="U35" s="118"/>
      <c r="V35" s="132"/>
      <c r="W35" s="65" t="s">
        <v>44</v>
      </c>
      <c r="X35" s="54" t="str">
        <f>IF($W35="","",IF($W35="1",Seznam!$H$3,Seznam!$J$3))</f>
        <v>14.9.2014</v>
      </c>
      <c r="Y35" s="64"/>
      <c r="Z35" s="75"/>
      <c r="AA35" s="127">
        <f t="shared" si="0"/>
      </c>
      <c r="AB35" s="127" t="str">
        <f>" "&amp;IF(AA35="","",VLOOKUP(AA35,Seznam!$A$5:$E$244,4,1))</f>
        <v> </v>
      </c>
      <c r="AC35" s="128" t="str">
        <f t="shared" si="1"/>
        <v> </v>
      </c>
      <c r="AE35" s="38"/>
      <c r="AF35" s="38"/>
      <c r="AG35" s="38"/>
    </row>
    <row r="36" spans="1:30" s="103" customFormat="1" ht="19.5" customHeight="1" thickTop="1">
      <c r="A36" s="38"/>
      <c r="B36" s="104"/>
      <c r="C36" s="105"/>
      <c r="D36" s="55"/>
      <c r="E36" s="106"/>
      <c r="F36" s="107"/>
      <c r="G36" s="50"/>
      <c r="H36" s="40"/>
      <c r="I36" s="38">
        <v>31</v>
      </c>
      <c r="J36" s="108">
        <v>1</v>
      </c>
      <c r="K36" s="114">
        <f>IF(B128="","",B128)</f>
      </c>
      <c r="L36" s="115" t="str">
        <f>IF(K36="","",VLOOKUP(K36,Seznam!$A$5:$E$244,2,1))&amp;" "&amp;IF(K36="","",VLOOKUP(K36,Seznam!$A$5:$E$244,3,1))</f>
        <v> </v>
      </c>
      <c r="M36" s="115">
        <f>IF(B130="","",B130)</f>
      </c>
      <c r="N36" s="115" t="str">
        <f>IF(M36="","",VLOOKUP(M36,Seznam!$A$5:$E$244,2,1))&amp;" "&amp;IF(M36="","",VLOOKUP(M36,Seznam!$A$5:$E$244,3,1))</f>
        <v> </v>
      </c>
      <c r="O36" s="116"/>
      <c r="P36" s="117"/>
      <c r="Q36" s="117"/>
      <c r="R36" s="117"/>
      <c r="S36" s="117"/>
      <c r="T36" s="117"/>
      <c r="U36" s="118"/>
      <c r="V36" s="132"/>
      <c r="W36" s="65" t="s">
        <v>44</v>
      </c>
      <c r="X36" s="54" t="str">
        <f>IF($W36="","",IF($W36="1",Seznam!$H$3,Seznam!$J$3))</f>
        <v>14.9.2014</v>
      </c>
      <c r="Y36" s="64"/>
      <c r="Z36" s="75"/>
      <c r="AA36" s="127">
        <f t="shared" si="0"/>
      </c>
      <c r="AB36" s="127" t="str">
        <f>" "&amp;IF(AA36="","",VLOOKUP(AA36,Seznam!$A$5:$E$244,4,1))</f>
        <v> </v>
      </c>
      <c r="AC36" s="128" t="str">
        <f t="shared" si="1"/>
        <v> </v>
      </c>
      <c r="AD36" s="40"/>
    </row>
    <row r="37" spans="1:29" ht="19.5" customHeight="1" thickBot="1">
      <c r="A37" s="40">
        <v>17</v>
      </c>
      <c r="B37" s="37"/>
      <c r="C37" s="52" t="str">
        <f>IF(B37="","",VLOOKUP(B37,Seznam!$A$5:$E$244,2,1))&amp;" "&amp;IF(B37="","",VLOOKUP(B37,Seznam!$A$5:$E$244,3,1))&amp;" "&amp;IF(B37="","","(")&amp;IF(B37="","",VLOOKUP(B37,Seznam!$A$5:$E$244,5,1))&amp;IF(B37="","",")")</f>
        <v>  </v>
      </c>
      <c r="D37" s="68"/>
      <c r="E37" s="51"/>
      <c r="F37" s="51"/>
      <c r="G37" s="145"/>
      <c r="I37" s="38">
        <v>32</v>
      </c>
      <c r="J37" s="108">
        <v>1</v>
      </c>
      <c r="K37" s="119">
        <f>IF(B132="","",B132)</f>
      </c>
      <c r="L37" s="120" t="str">
        <f>IF(K37="","",VLOOKUP(K37,Seznam!$A$5:$E$244,2,1))&amp;" "&amp;IF(K37="","",VLOOKUP(K37,Seznam!$A$5:$E$244,3,1))</f>
        <v> </v>
      </c>
      <c r="M37" s="120">
        <f>IF(B134="","",B134)</f>
      </c>
      <c r="N37" s="120" t="str">
        <f>IF(M37="","",VLOOKUP(M37,Seznam!$A$5:$E$244,2,1))&amp;" "&amp;IF(M37="","",VLOOKUP(M37,Seznam!$A$5:$E$244,3,1))</f>
        <v> </v>
      </c>
      <c r="O37" s="121"/>
      <c r="P37" s="122"/>
      <c r="Q37" s="122"/>
      <c r="R37" s="122"/>
      <c r="S37" s="122"/>
      <c r="T37" s="122"/>
      <c r="U37" s="123"/>
      <c r="V37" s="133"/>
      <c r="W37" s="65" t="s">
        <v>44</v>
      </c>
      <c r="X37" s="54" t="str">
        <f>IF($W37="","",IF($W37="1",Seznam!$H$3,Seznam!$J$3))</f>
        <v>14.9.2014</v>
      </c>
      <c r="Y37" s="64"/>
      <c r="Z37" s="75"/>
      <c r="AA37" s="127">
        <f t="shared" si="0"/>
      </c>
      <c r="AB37" s="127" t="str">
        <f>" "&amp;IF(AA37="","",VLOOKUP(AA37,Seznam!$A$5:$E$244,4,1))</f>
        <v> </v>
      </c>
      <c r="AC37" s="128" t="str">
        <f t="shared" si="1"/>
        <v> </v>
      </c>
    </row>
    <row r="38" spans="2:29" ht="19.5" customHeight="1" thickBot="1" thickTop="1">
      <c r="B38" s="71"/>
      <c r="C38" s="72"/>
      <c r="D38" s="137" t="str">
        <f>$AB14</f>
        <v> </v>
      </c>
      <c r="E38" s="51"/>
      <c r="F38" s="51"/>
      <c r="G38" s="51"/>
      <c r="I38" s="38">
        <v>33</v>
      </c>
      <c r="J38" s="38">
        <v>1</v>
      </c>
      <c r="K38" s="109">
        <f>IF(B139="","",B139)</f>
      </c>
      <c r="L38" s="110" t="str">
        <f>IF(K38="","",VLOOKUP(K38,Seznam!$A$5:$E$244,2,1))&amp;" "&amp;IF(K38="","",VLOOKUP(K38,Seznam!$A$5:$E$244,3,1))</f>
        <v> </v>
      </c>
      <c r="M38" s="110">
        <f>IF(B141="","",B141)</f>
      </c>
      <c r="N38" s="110" t="str">
        <f>IF(M38="","",VLOOKUP(M38,Seznam!$A$5:$E$244,2,1))&amp;" "&amp;IF(M38="","",VLOOKUP(M38,Seznam!$A$5:$E$244,3,1))</f>
        <v> </v>
      </c>
      <c r="O38" s="126"/>
      <c r="P38" s="112"/>
      <c r="Q38" s="112"/>
      <c r="R38" s="112"/>
      <c r="S38" s="112"/>
      <c r="T38" s="112"/>
      <c r="U38" s="113"/>
      <c r="V38" s="131"/>
      <c r="W38" s="65" t="s">
        <v>44</v>
      </c>
      <c r="X38" s="54" t="str">
        <f>IF($W38="","",IF($W38="1",Seznam!$H$3,Seznam!$J$3))</f>
        <v>14.9.2014</v>
      </c>
      <c r="Y38" s="64"/>
      <c r="Z38" s="75"/>
      <c r="AA38" s="127">
        <f t="shared" si="0"/>
      </c>
      <c r="AB38" s="127" t="str">
        <f>" "&amp;IF(AA38="","",VLOOKUP(AA38,Seznam!$A$5:$E$244,4,1))</f>
        <v> </v>
      </c>
      <c r="AC38" s="128" t="str">
        <f t="shared" si="1"/>
        <v> </v>
      </c>
    </row>
    <row r="39" spans="1:29" ht="19.5" customHeight="1" thickBot="1" thickTop="1">
      <c r="A39" s="40">
        <v>18</v>
      </c>
      <c r="B39" s="35"/>
      <c r="C39" s="52" t="str">
        <f>IF(B39="","",VLOOKUP(B39,Seznam!$A$5:$E$244,2,1))&amp;" "&amp;IF(B39="","",VLOOKUP(B39,Seznam!$A$5:$E$244,3,1))&amp;" "&amp;IF(B39="","","(")&amp;IF(B39="","",VLOOKUP(B39,Seznam!$A$5:$E$244,5,1))&amp;IF(B39="","",")")</f>
        <v>  </v>
      </c>
      <c r="D39" s="129" t="str">
        <f>$AC14</f>
        <v> </v>
      </c>
      <c r="E39" s="58"/>
      <c r="F39" s="51"/>
      <c r="G39" s="51"/>
      <c r="I39" s="38">
        <v>34</v>
      </c>
      <c r="J39" s="38">
        <v>1</v>
      </c>
      <c r="K39" s="114">
        <f>IF(B143="","",B143)</f>
      </c>
      <c r="L39" s="115" t="str">
        <f>IF(K39="","",VLOOKUP(K39,Seznam!$A$5:$E$244,2,1))&amp;" "&amp;IF(K39="","",VLOOKUP(K39,Seznam!$A$5:$E$244,3,1))</f>
        <v> </v>
      </c>
      <c r="M39" s="115">
        <f>IF(B145="","",B145)</f>
      </c>
      <c r="N39" s="115" t="str">
        <f>IF(M39="","",VLOOKUP(M39,Seznam!$A$5:$E$244,2,1))&amp;" "&amp;IF(M39="","",VLOOKUP(M39,Seznam!$A$5:$E$244,3,1))</f>
        <v> </v>
      </c>
      <c r="O39" s="116"/>
      <c r="P39" s="117"/>
      <c r="Q39" s="117"/>
      <c r="R39" s="117"/>
      <c r="S39" s="117"/>
      <c r="T39" s="117"/>
      <c r="U39" s="118"/>
      <c r="V39" s="132"/>
      <c r="W39" s="65" t="s">
        <v>44</v>
      </c>
      <c r="X39" s="54" t="str">
        <f>IF($W39="","",IF($W39="1",Seznam!$H$3,Seznam!$J$3))</f>
        <v>14.9.2014</v>
      </c>
      <c r="Y39" s="64"/>
      <c r="Z39" s="75"/>
      <c r="AA39" s="127">
        <f t="shared" si="0"/>
      </c>
      <c r="AB39" s="127" t="str">
        <f>" "&amp;IF(AA39="","",VLOOKUP(AA39,Seznam!$A$5:$E$244,4,1))</f>
        <v> </v>
      </c>
      <c r="AC39" s="128" t="str">
        <f t="shared" si="1"/>
        <v> </v>
      </c>
    </row>
    <row r="40" spans="2:31" s="103" customFormat="1" ht="19.5" customHeight="1" thickBot="1" thickTop="1">
      <c r="B40" s="104"/>
      <c r="C40" s="105"/>
      <c r="D40" s="55"/>
      <c r="E40" s="137" t="str">
        <f>$AB76</f>
        <v> </v>
      </c>
      <c r="F40" s="107"/>
      <c r="G40" s="107"/>
      <c r="H40" s="40"/>
      <c r="I40" s="38">
        <v>35</v>
      </c>
      <c r="J40" s="38">
        <v>1</v>
      </c>
      <c r="K40" s="114">
        <f>IF(B147="","",B147)</f>
      </c>
      <c r="L40" s="115" t="str">
        <f>IF(K40="","",VLOOKUP(K40,Seznam!$A$5:$E$244,2,1))&amp;" "&amp;IF(K40="","",VLOOKUP(K40,Seznam!$A$5:$E$244,3,1))</f>
        <v> </v>
      </c>
      <c r="M40" s="115">
        <f>IF(B149="","",B149)</f>
      </c>
      <c r="N40" s="115" t="str">
        <f>IF(M40="","",VLOOKUP(M40,Seznam!$A$5:$E$244,2,1))&amp;" "&amp;IF(M40="","",VLOOKUP(M40,Seznam!$A$5:$E$244,3,1))</f>
        <v> </v>
      </c>
      <c r="O40" s="116"/>
      <c r="P40" s="117"/>
      <c r="Q40" s="117"/>
      <c r="R40" s="117"/>
      <c r="S40" s="117"/>
      <c r="T40" s="117"/>
      <c r="U40" s="118"/>
      <c r="V40" s="132"/>
      <c r="W40" s="65" t="s">
        <v>44</v>
      </c>
      <c r="X40" s="54" t="str">
        <f>IF($W40="","",IF($W40="1",Seznam!$H$3,Seznam!$J$3))</f>
        <v>14.9.2014</v>
      </c>
      <c r="Y40" s="64"/>
      <c r="Z40" s="75"/>
      <c r="AA40" s="127">
        <f t="shared" si="0"/>
      </c>
      <c r="AB40" s="127" t="str">
        <f>" "&amp;IF(AA40="","",VLOOKUP(AA40,Seznam!$A$5:$E$244,4,1))</f>
        <v> </v>
      </c>
      <c r="AC40" s="128" t="str">
        <f t="shared" si="1"/>
        <v> </v>
      </c>
      <c r="AD40" s="40"/>
      <c r="AE40" s="40"/>
    </row>
    <row r="41" spans="1:33" ht="19.5" customHeight="1" thickBot="1" thickTop="1">
      <c r="A41" s="40">
        <v>19</v>
      </c>
      <c r="B41" s="35"/>
      <c r="C41" s="52" t="str">
        <f>IF(B41="","",VLOOKUP(B41,Seznam!$A$5:$E$244,2,1))&amp;" "&amp;IF(B41="","",VLOOKUP(B41,Seznam!$A$5:$E$244,3,1))&amp;" "&amp;IF(B41="","","(")&amp;IF(B41="","",VLOOKUP(B41,Seznam!$A$5:$E$244,5,1))&amp;IF(B41="","",")")</f>
        <v>  </v>
      </c>
      <c r="D41" s="73"/>
      <c r="E41" s="129" t="str">
        <f>$AC76</f>
        <v> </v>
      </c>
      <c r="F41" s="56"/>
      <c r="G41" s="57"/>
      <c r="I41" s="38">
        <v>36</v>
      </c>
      <c r="J41" s="108">
        <v>1</v>
      </c>
      <c r="K41" s="114">
        <f>IF(B151="","",B151)</f>
      </c>
      <c r="L41" s="115" t="str">
        <f>IF(K41="","",VLOOKUP(K41,Seznam!$A$5:$E$244,2,1))&amp;" "&amp;IF(K41="","",VLOOKUP(K41,Seznam!$A$5:$E$244,3,1))</f>
        <v> </v>
      </c>
      <c r="M41" s="115">
        <f>IF(B153="","",B153)</f>
      </c>
      <c r="N41" s="115" t="str">
        <f>IF(M41="","",VLOOKUP(M41,Seznam!$A$5:$E$244,2,1))&amp;" "&amp;IF(M41="","",VLOOKUP(M41,Seznam!$A$5:$E$244,3,1))</f>
        <v> </v>
      </c>
      <c r="O41" s="116"/>
      <c r="P41" s="117"/>
      <c r="Q41" s="117"/>
      <c r="R41" s="117"/>
      <c r="S41" s="117"/>
      <c r="T41" s="117"/>
      <c r="U41" s="118"/>
      <c r="V41" s="133"/>
      <c r="W41" s="65" t="s">
        <v>44</v>
      </c>
      <c r="X41" s="54" t="str">
        <f>IF($W41="","",IF($W41="1",Seznam!$H$3,Seznam!$J$3))</f>
        <v>14.9.2014</v>
      </c>
      <c r="Y41" s="64"/>
      <c r="Z41" s="75"/>
      <c r="AA41" s="127">
        <f t="shared" si="0"/>
      </c>
      <c r="AB41" s="127" t="str">
        <f>" "&amp;IF(AA41="","",VLOOKUP(AA41,Seznam!$A$5:$E$244,4,1))</f>
        <v> </v>
      </c>
      <c r="AC41" s="128" t="str">
        <f t="shared" si="1"/>
        <v> </v>
      </c>
      <c r="AF41" s="38"/>
      <c r="AG41" s="38"/>
    </row>
    <row r="42" spans="2:33" ht="19.5" customHeight="1" thickBot="1" thickTop="1">
      <c r="B42" s="71"/>
      <c r="C42" s="72"/>
      <c r="D42" s="137" t="str">
        <f>$AB15</f>
        <v> </v>
      </c>
      <c r="E42" s="58"/>
      <c r="F42" s="58"/>
      <c r="G42" s="51"/>
      <c r="I42" s="38">
        <v>37</v>
      </c>
      <c r="J42" s="108">
        <v>1</v>
      </c>
      <c r="K42" s="109">
        <f>IF(B155="","",B155)</f>
      </c>
      <c r="L42" s="110" t="str">
        <f>IF(K42="","",VLOOKUP(K42,Seznam!$A$5:$E$244,2,1))&amp;" "&amp;IF(K42="","",VLOOKUP(K42,Seznam!$A$5:$E$244,3,1))</f>
        <v> </v>
      </c>
      <c r="M42" s="110">
        <f>IF(B157="","",B157)</f>
      </c>
      <c r="N42" s="110" t="str">
        <f>IF(M42="","",VLOOKUP(M42,Seznam!$A$5:$E$244,2,1))&amp;" "&amp;IF(M42="","",VLOOKUP(M42,Seznam!$A$5:$E$244,3,1))</f>
        <v> </v>
      </c>
      <c r="O42" s="111"/>
      <c r="P42" s="112"/>
      <c r="Q42" s="112"/>
      <c r="R42" s="112"/>
      <c r="S42" s="112"/>
      <c r="T42" s="112"/>
      <c r="U42" s="113"/>
      <c r="V42" s="134"/>
      <c r="W42" s="65" t="s">
        <v>44</v>
      </c>
      <c r="X42" s="54" t="str">
        <f>IF($W42="","",IF($W42="1",Seznam!$H$3,Seznam!$J$3))</f>
        <v>14.9.2014</v>
      </c>
      <c r="Y42" s="64"/>
      <c r="Z42" s="75"/>
      <c r="AA42" s="127">
        <f t="shared" si="0"/>
      </c>
      <c r="AB42" s="127" t="str">
        <f>" "&amp;IF(AA42="","",VLOOKUP(AA42,Seznam!$A$5:$E$244,4,1))</f>
        <v> </v>
      </c>
      <c r="AC42" s="128" t="str">
        <f t="shared" si="1"/>
        <v> </v>
      </c>
      <c r="AF42" s="38"/>
      <c r="AG42" s="38"/>
    </row>
    <row r="43" spans="1:33" ht="19.5" customHeight="1" thickBot="1" thickTop="1">
      <c r="A43" s="40">
        <v>20</v>
      </c>
      <c r="B43" s="36"/>
      <c r="C43" s="52" t="str">
        <f>IF(B43="","",VLOOKUP(B43,Seznam!$A$5:$E$244,2,1))&amp;" "&amp;IF(B43="","",VLOOKUP(B43,Seznam!$A$5:$E$244,3,1))&amp;" "&amp;IF(B43="","","(")&amp;IF(B43="","",VLOOKUP(B43,Seznam!$A$5:$E$244,5,1))&amp;IF(B43="","",")")</f>
        <v>  </v>
      </c>
      <c r="D43" s="129" t="str">
        <f>$AC15</f>
        <v> </v>
      </c>
      <c r="E43" s="57"/>
      <c r="F43" s="58"/>
      <c r="G43" s="57"/>
      <c r="I43" s="38">
        <v>38</v>
      </c>
      <c r="J43" s="108">
        <v>1</v>
      </c>
      <c r="K43" s="114">
        <f>IF(B159="","",B159)</f>
      </c>
      <c r="L43" s="115" t="str">
        <f>IF(K43="","",VLOOKUP(K43,Seznam!$A$5:$E$244,2,1))&amp;" "&amp;IF(K43="","",VLOOKUP(K43,Seznam!$A$5:$E$244,3,1))</f>
        <v> </v>
      </c>
      <c r="M43" s="115">
        <f>IF(B161="","",B161)</f>
      </c>
      <c r="N43" s="115" t="str">
        <f>IF(M43="","",VLOOKUP(M43,Seznam!$A$5:$E$244,2,1))&amp;" "&amp;IF(M43="","",VLOOKUP(M43,Seznam!$A$5:$E$244,3,1))</f>
        <v> </v>
      </c>
      <c r="O43" s="116"/>
      <c r="P43" s="117"/>
      <c r="Q43" s="117"/>
      <c r="R43" s="117"/>
      <c r="S43" s="117"/>
      <c r="T43" s="117"/>
      <c r="U43" s="118"/>
      <c r="V43" s="132"/>
      <c r="W43" s="65" t="s">
        <v>44</v>
      </c>
      <c r="X43" s="54" t="str">
        <f>IF($W43="","",IF($W43="1",Seznam!$H$3,Seznam!$J$3))</f>
        <v>14.9.2014</v>
      </c>
      <c r="Y43" s="64"/>
      <c r="Z43" s="75"/>
      <c r="AA43" s="127">
        <f t="shared" si="0"/>
      </c>
      <c r="AB43" s="127" t="str">
        <f>" "&amp;IF(AA43="","",VLOOKUP(AA43,Seznam!$A$5:$E$244,4,1))</f>
        <v> </v>
      </c>
      <c r="AC43" s="128" t="str">
        <f t="shared" si="1"/>
        <v> </v>
      </c>
      <c r="AF43" s="38"/>
      <c r="AG43" s="38"/>
    </row>
    <row r="44" spans="2:31" s="103" customFormat="1" ht="19.5" customHeight="1" thickBot="1" thickTop="1">
      <c r="B44" s="104"/>
      <c r="C44" s="105"/>
      <c r="D44" s="55"/>
      <c r="E44" s="106"/>
      <c r="F44" s="137" t="str">
        <f>$AB107</f>
        <v> </v>
      </c>
      <c r="G44" s="57"/>
      <c r="H44" s="40"/>
      <c r="I44" s="38">
        <v>39</v>
      </c>
      <c r="J44" s="108">
        <v>1</v>
      </c>
      <c r="K44" s="114">
        <f>IF(B163="","",B163)</f>
      </c>
      <c r="L44" s="115" t="str">
        <f>IF(K44="","",VLOOKUP(K44,Seznam!$A$5:$E$244,2,1))&amp;" "&amp;IF(K44="","",VLOOKUP(K44,Seznam!$A$5:$E$244,3,1))</f>
        <v> </v>
      </c>
      <c r="M44" s="115">
        <f>IF(B165="","",B165)</f>
      </c>
      <c r="N44" s="115" t="str">
        <f>IF(M44="","",VLOOKUP(M44,Seznam!$A$5:$E$244,2,1))&amp;" "&amp;IF(M44="","",VLOOKUP(M44,Seznam!$A$5:$E$244,3,1))</f>
        <v> </v>
      </c>
      <c r="O44" s="116"/>
      <c r="P44" s="117"/>
      <c r="Q44" s="117"/>
      <c r="R44" s="117"/>
      <c r="S44" s="117"/>
      <c r="T44" s="117"/>
      <c r="U44" s="118"/>
      <c r="V44" s="132"/>
      <c r="W44" s="65" t="s">
        <v>44</v>
      </c>
      <c r="X44" s="54" t="str">
        <f>IF($W44="","",IF($W44="1",Seznam!$H$3,Seznam!$J$3))</f>
        <v>14.9.2014</v>
      </c>
      <c r="Y44" s="64"/>
      <c r="Z44" s="75"/>
      <c r="AA44" s="127">
        <f t="shared" si="0"/>
      </c>
      <c r="AB44" s="127" t="str">
        <f>" "&amp;IF(AA44="","",VLOOKUP(AA44,Seznam!$A$5:$E$244,4,1))</f>
        <v> </v>
      </c>
      <c r="AC44" s="128" t="str">
        <f t="shared" si="1"/>
        <v> </v>
      </c>
      <c r="AD44" s="40"/>
      <c r="AE44" s="40"/>
    </row>
    <row r="45" spans="1:29" ht="19.5" customHeight="1" thickBot="1" thickTop="1">
      <c r="A45" s="40">
        <v>21</v>
      </c>
      <c r="B45" s="36"/>
      <c r="C45" s="52" t="str">
        <f>IF(B45="","",VLOOKUP(B45,Seznam!$A$5:$E$244,2,1))&amp;" "&amp;IF(B45="","",VLOOKUP(B45,Seznam!$A$5:$E$244,3,1))&amp;" "&amp;IF(B45="","","(")&amp;IF(B45="","",VLOOKUP(B45,Seznam!$A$5:$E$244,5,1))&amp;IF(B45="","",")")</f>
        <v>  </v>
      </c>
      <c r="D45" s="151"/>
      <c r="E45" s="51"/>
      <c r="F45" s="129" t="str">
        <f>$AC107</f>
        <v> </v>
      </c>
      <c r="G45" s="74"/>
      <c r="I45" s="38">
        <v>40</v>
      </c>
      <c r="J45" s="108">
        <v>1</v>
      </c>
      <c r="K45" s="114">
        <f>IF(B167="","",B167)</f>
      </c>
      <c r="L45" s="115" t="str">
        <f>IF(K45="","",VLOOKUP(K45,Seznam!$A$5:$E$244,2,1))&amp;" "&amp;IF(K45="","",VLOOKUP(K45,Seznam!$A$5:$E$244,3,1))</f>
        <v> </v>
      </c>
      <c r="M45" s="115">
        <f>IF(B169="","",B169)</f>
      </c>
      <c r="N45" s="115" t="str">
        <f>IF(M45="","",VLOOKUP(M45,Seznam!$A$5:$E$244,2,1))&amp;" "&amp;IF(M45="","",VLOOKUP(M45,Seznam!$A$5:$E$244,3,1))</f>
        <v> </v>
      </c>
      <c r="O45" s="116"/>
      <c r="P45" s="117"/>
      <c r="Q45" s="117"/>
      <c r="R45" s="117"/>
      <c r="S45" s="117"/>
      <c r="T45" s="117"/>
      <c r="U45" s="118"/>
      <c r="V45" s="133"/>
      <c r="W45" s="65" t="s">
        <v>44</v>
      </c>
      <c r="X45" s="54" t="str">
        <f>IF($W45="","",IF($W45="1",Seznam!$H$3,Seznam!$J$3))</f>
        <v>14.9.2014</v>
      </c>
      <c r="Y45" s="64"/>
      <c r="Z45" s="75"/>
      <c r="AA45" s="127">
        <f t="shared" si="0"/>
      </c>
      <c r="AB45" s="127" t="str">
        <f>" "&amp;IF(AA45="","",VLOOKUP(AA45,Seznam!$A$5:$E$244,4,1))</f>
        <v> </v>
      </c>
      <c r="AC45" s="128" t="str">
        <f t="shared" si="1"/>
        <v> </v>
      </c>
    </row>
    <row r="46" spans="2:29" ht="19.5" customHeight="1" thickBot="1" thickTop="1">
      <c r="B46" s="71"/>
      <c r="C46" s="72"/>
      <c r="D46" s="137" t="str">
        <f>$AB16</f>
        <v> </v>
      </c>
      <c r="E46" s="51"/>
      <c r="F46" s="58"/>
      <c r="G46" s="58"/>
      <c r="I46" s="38">
        <v>41</v>
      </c>
      <c r="J46" s="108">
        <v>1</v>
      </c>
      <c r="K46" s="109">
        <f>IF(B171="","",B171)</f>
      </c>
      <c r="L46" s="110" t="str">
        <f>IF(K46="","",VLOOKUP(K46,Seznam!$A$5:$E$244,2,1))&amp;" "&amp;IF(K46="","",VLOOKUP(K46,Seznam!$A$5:$E$244,3,1))</f>
        <v> </v>
      </c>
      <c r="M46" s="110">
        <f>IF(B173="","",B173)</f>
      </c>
      <c r="N46" s="110" t="str">
        <f>IF(M46="","",VLOOKUP(M46,Seznam!$A$5:$E$244,2,1))&amp;" "&amp;IF(M46="","",VLOOKUP(M46,Seznam!$A$5:$E$244,3,1))</f>
        <v> </v>
      </c>
      <c r="O46" s="111"/>
      <c r="P46" s="112"/>
      <c r="Q46" s="112"/>
      <c r="R46" s="112"/>
      <c r="S46" s="112"/>
      <c r="T46" s="112"/>
      <c r="U46" s="113"/>
      <c r="V46" s="134"/>
      <c r="W46" s="65" t="s">
        <v>44</v>
      </c>
      <c r="X46" s="54" t="str">
        <f>IF($W46="","",IF($W46="1",Seznam!$H$3,Seznam!$J$3))</f>
        <v>14.9.2014</v>
      </c>
      <c r="Y46" s="64"/>
      <c r="Z46" s="75"/>
      <c r="AA46" s="127">
        <f t="shared" si="0"/>
      </c>
      <c r="AB46" s="127" t="str">
        <f>" "&amp;IF(AA46="","",VLOOKUP(AA46,Seznam!$A$5:$E$244,4,1))</f>
        <v> </v>
      </c>
      <c r="AC46" s="128" t="str">
        <f t="shared" si="1"/>
        <v> </v>
      </c>
    </row>
    <row r="47" spans="1:29" ht="19.5" customHeight="1" thickBot="1" thickTop="1">
      <c r="A47" s="40">
        <v>22</v>
      </c>
      <c r="B47" s="35"/>
      <c r="C47" s="52" t="str">
        <f>IF(B47="","",VLOOKUP(B47,Seznam!$A$5:$E$244,2,1))&amp;" "&amp;IF(B47="","",VLOOKUP(B47,Seznam!$A$5:$E$244,3,1))&amp;" "&amp;IF(B47="","","(")&amp;IF(B47="","",VLOOKUP(B47,Seznam!$A$5:$E$244,5,1))&amp;IF(B47="","",")")</f>
        <v>  </v>
      </c>
      <c r="D47" s="129" t="str">
        <f>$AC16</f>
        <v> </v>
      </c>
      <c r="E47" s="58"/>
      <c r="F47" s="58"/>
      <c r="G47" s="58"/>
      <c r="I47" s="38">
        <v>42</v>
      </c>
      <c r="J47" s="108">
        <v>1</v>
      </c>
      <c r="K47" s="114">
        <f>IF(B175="","",B175)</f>
      </c>
      <c r="L47" s="115" t="str">
        <f>IF(K47="","",VLOOKUP(K47,Seznam!$A$5:$E$244,2,1))&amp;" "&amp;IF(K47="","",VLOOKUP(K47,Seznam!$A$5:$E$244,3,1))</f>
        <v> </v>
      </c>
      <c r="M47" s="115">
        <f>IF(B177="","",B177)</f>
      </c>
      <c r="N47" s="115" t="str">
        <f>IF(M47="","",VLOOKUP(M47,Seznam!$A$5:$E$244,2,1))&amp;" "&amp;IF(M47="","",VLOOKUP(M47,Seznam!$A$5:$E$244,3,1))</f>
        <v> </v>
      </c>
      <c r="O47" s="116"/>
      <c r="P47" s="117"/>
      <c r="Q47" s="117"/>
      <c r="R47" s="117"/>
      <c r="S47" s="117"/>
      <c r="T47" s="117"/>
      <c r="U47" s="118"/>
      <c r="V47" s="132"/>
      <c r="W47" s="65" t="s">
        <v>44</v>
      </c>
      <c r="X47" s="54" t="str">
        <f>IF($W47="","",IF($W47="1",Seznam!$H$3,Seznam!$J$3))</f>
        <v>14.9.2014</v>
      </c>
      <c r="Y47" s="64"/>
      <c r="Z47" s="75"/>
      <c r="AA47" s="127">
        <f t="shared" si="0"/>
      </c>
      <c r="AB47" s="127" t="str">
        <f>" "&amp;IF(AA47="","",VLOOKUP(AA47,Seznam!$A$5:$E$244,4,1))</f>
        <v> </v>
      </c>
      <c r="AC47" s="128" t="str">
        <f t="shared" si="1"/>
        <v> </v>
      </c>
    </row>
    <row r="48" spans="2:31" s="103" customFormat="1" ht="19.5" customHeight="1" thickBot="1" thickTop="1">
      <c r="B48" s="104"/>
      <c r="C48" s="105"/>
      <c r="D48" s="55"/>
      <c r="E48" s="138" t="str">
        <f>$AB77</f>
        <v> </v>
      </c>
      <c r="F48" s="107"/>
      <c r="G48" s="56"/>
      <c r="H48" s="40"/>
      <c r="I48" s="38">
        <v>43</v>
      </c>
      <c r="J48" s="108">
        <v>1</v>
      </c>
      <c r="K48" s="114">
        <f>IF(B179="","",B179)</f>
      </c>
      <c r="L48" s="115" t="str">
        <f>IF(K48="","",VLOOKUP(K48,Seznam!$A$5:$E$244,2,1))&amp;" "&amp;IF(K48="","",VLOOKUP(K48,Seznam!$A$5:$E$244,3,1))</f>
        <v> </v>
      </c>
      <c r="M48" s="115">
        <f>IF(B181="","",B181)</f>
      </c>
      <c r="N48" s="115" t="str">
        <f>IF(M48="","",VLOOKUP(M48,Seznam!$A$5:$E$244,2,1))&amp;" "&amp;IF(M48="","",VLOOKUP(M48,Seznam!$A$5:$E$244,3,1))</f>
        <v> </v>
      </c>
      <c r="O48" s="116"/>
      <c r="P48" s="117"/>
      <c r="Q48" s="117"/>
      <c r="R48" s="117"/>
      <c r="S48" s="117"/>
      <c r="T48" s="117"/>
      <c r="U48" s="118"/>
      <c r="V48" s="132"/>
      <c r="W48" s="65" t="s">
        <v>44</v>
      </c>
      <c r="X48" s="54" t="str">
        <f>IF($W48="","",IF($W48="1",Seznam!$H$3,Seznam!$J$3))</f>
        <v>14.9.2014</v>
      </c>
      <c r="Y48" s="64"/>
      <c r="Z48" s="75"/>
      <c r="AA48" s="127">
        <f t="shared" si="0"/>
      </c>
      <c r="AB48" s="127" t="str">
        <f>" "&amp;IF(AA48="","",VLOOKUP(AA48,Seznam!$A$5:$E$244,4,1))</f>
        <v> </v>
      </c>
      <c r="AC48" s="128" t="str">
        <f t="shared" si="1"/>
        <v> </v>
      </c>
      <c r="AD48" s="40"/>
      <c r="AE48" s="40"/>
    </row>
    <row r="49" spans="1:33" ht="19.5" customHeight="1" thickBot="1" thickTop="1">
      <c r="A49" s="40">
        <v>23</v>
      </c>
      <c r="B49" s="35"/>
      <c r="C49" s="52" t="str">
        <f>IF(B49="","",VLOOKUP(B49,Seznam!$A$5:$E$244,2,1))&amp;" "&amp;IF(B49="","",VLOOKUP(B49,Seznam!$A$5:$E$244,3,1))&amp;" "&amp;IF(B49="","","(")&amp;IF(B49="","",VLOOKUP(B49,Seznam!$A$5:$E$244,5,1))&amp;IF(B49="","",")")</f>
        <v>  </v>
      </c>
      <c r="D49" s="73"/>
      <c r="E49" s="129" t="str">
        <f>$AC77</f>
        <v> </v>
      </c>
      <c r="F49" s="57"/>
      <c r="G49" s="56"/>
      <c r="I49" s="38">
        <v>44</v>
      </c>
      <c r="J49" s="108">
        <v>1</v>
      </c>
      <c r="K49" s="114">
        <f>IF(B183="","",B183)</f>
      </c>
      <c r="L49" s="115" t="str">
        <f>IF(K49="","",VLOOKUP(K49,Seznam!$A$5:$E$244,2,1))&amp;" "&amp;IF(K49="","",VLOOKUP(K49,Seznam!$A$5:$E$244,3,1))</f>
        <v> </v>
      </c>
      <c r="M49" s="115">
        <f>IF(B185="","",B185)</f>
      </c>
      <c r="N49" s="115" t="str">
        <f>IF(M49="","",VLOOKUP(M49,Seznam!$A$5:$E$244,2,1))&amp;" "&amp;IF(M49="","",VLOOKUP(M49,Seznam!$A$5:$E$244,3,1))</f>
        <v> </v>
      </c>
      <c r="O49" s="116"/>
      <c r="P49" s="117"/>
      <c r="Q49" s="117"/>
      <c r="R49" s="117"/>
      <c r="S49" s="117"/>
      <c r="T49" s="117"/>
      <c r="U49" s="118"/>
      <c r="V49" s="133"/>
      <c r="W49" s="65" t="s">
        <v>44</v>
      </c>
      <c r="X49" s="54" t="str">
        <f>IF($W49="","",IF($W49="1",Seznam!$H$3,Seznam!$J$3))</f>
        <v>14.9.2014</v>
      </c>
      <c r="Y49" s="64"/>
      <c r="Z49" s="75"/>
      <c r="AA49" s="127">
        <f t="shared" si="0"/>
      </c>
      <c r="AB49" s="127" t="str">
        <f>" "&amp;IF(AA49="","",VLOOKUP(AA49,Seznam!$A$5:$E$244,4,1))</f>
        <v> </v>
      </c>
      <c r="AC49" s="128" t="str">
        <f t="shared" si="1"/>
        <v> </v>
      </c>
      <c r="AF49" s="38"/>
      <c r="AG49" s="38"/>
    </row>
    <row r="50" spans="2:33" ht="19.5" customHeight="1" thickBot="1" thickTop="1">
      <c r="B50" s="71"/>
      <c r="C50" s="72"/>
      <c r="D50" s="137" t="str">
        <f>$AB17</f>
        <v> </v>
      </c>
      <c r="E50" s="58"/>
      <c r="F50" s="51"/>
      <c r="G50" s="58"/>
      <c r="I50" s="38">
        <v>45</v>
      </c>
      <c r="J50" s="108">
        <v>1</v>
      </c>
      <c r="K50" s="109">
        <f>IF(B187="","",B187)</f>
      </c>
      <c r="L50" s="110" t="str">
        <f>IF(K50="","",VLOOKUP(K50,Seznam!$A$5:$E$244,2,1))&amp;" "&amp;IF(K50="","",VLOOKUP(K50,Seznam!$A$5:$E$244,3,1))</f>
        <v> </v>
      </c>
      <c r="M50" s="110">
        <f>IF(B189="","",B189)</f>
      </c>
      <c r="N50" s="110" t="str">
        <f>IF(M50="","",VLOOKUP(M50,Seznam!$A$5:$E$244,2,1))&amp;" "&amp;IF(M50="","",VLOOKUP(M50,Seznam!$A$5:$E$244,3,1))</f>
        <v> </v>
      </c>
      <c r="O50" s="111"/>
      <c r="P50" s="112"/>
      <c r="Q50" s="112"/>
      <c r="R50" s="112"/>
      <c r="S50" s="112"/>
      <c r="T50" s="112"/>
      <c r="U50" s="113"/>
      <c r="V50" s="134"/>
      <c r="W50" s="65" t="s">
        <v>44</v>
      </c>
      <c r="X50" s="54" t="str">
        <f>IF($W50="","",IF($W50="1",Seznam!$H$3,Seznam!$J$3))</f>
        <v>14.9.2014</v>
      </c>
      <c r="Y50" s="64"/>
      <c r="Z50" s="75"/>
      <c r="AA50" s="127">
        <f t="shared" si="0"/>
      </c>
      <c r="AB50" s="127" t="str">
        <f>" "&amp;IF(AA50="","",VLOOKUP(AA50,Seznam!$A$5:$E$244,4,1))</f>
        <v> </v>
      </c>
      <c r="AC50" s="128" t="str">
        <f t="shared" si="1"/>
        <v> </v>
      </c>
      <c r="AF50" s="38"/>
      <c r="AG50" s="38"/>
    </row>
    <row r="51" spans="1:33" ht="19.5" customHeight="1" thickBot="1" thickTop="1">
      <c r="A51" s="40">
        <v>24</v>
      </c>
      <c r="B51" s="31"/>
      <c r="C51" s="52" t="str">
        <f>IF(B51="","",VLOOKUP(B51,Seznam!$A$5:$E$244,2,1))&amp;" "&amp;IF(B51="","",VLOOKUP(B51,Seznam!$A$5:$E$244,3,1))&amp;" "&amp;IF(B51="","","(")&amp;IF(B51="","",VLOOKUP(B51,Seznam!$A$5:$E$244,5,1))&amp;IF(B51="","",")")</f>
        <v>  </v>
      </c>
      <c r="D51" s="129" t="str">
        <f>$AC17</f>
        <v> </v>
      </c>
      <c r="E51" s="57"/>
      <c r="F51" s="57"/>
      <c r="G51" s="58"/>
      <c r="I51" s="38">
        <v>46</v>
      </c>
      <c r="J51" s="108">
        <v>1</v>
      </c>
      <c r="K51" s="114">
        <f>IF(B191="","",B191)</f>
      </c>
      <c r="L51" s="115" t="str">
        <f>IF(K51="","",VLOOKUP(K51,Seznam!$A$5:$E$244,2,1))&amp;" "&amp;IF(K51="","",VLOOKUP(K51,Seznam!$A$5:$E$244,3,1))</f>
        <v> </v>
      </c>
      <c r="M51" s="115">
        <f>IF(B193="","",B193)</f>
      </c>
      <c r="N51" s="115" t="str">
        <f>IF(M51="","",VLOOKUP(M51,Seznam!$A$5:$E$244,2,1))&amp;" "&amp;IF(M51="","",VLOOKUP(M51,Seznam!$A$5:$E$244,3,1))</f>
        <v> </v>
      </c>
      <c r="O51" s="116"/>
      <c r="P51" s="117"/>
      <c r="Q51" s="117"/>
      <c r="R51" s="117"/>
      <c r="S51" s="117"/>
      <c r="T51" s="117"/>
      <c r="U51" s="118"/>
      <c r="V51" s="132"/>
      <c r="W51" s="65" t="s">
        <v>44</v>
      </c>
      <c r="X51" s="54" t="str">
        <f>IF($W51="","",IF($W51="1",Seznam!$H$3,Seznam!$J$3))</f>
        <v>14.9.2014</v>
      </c>
      <c r="Y51" s="64"/>
      <c r="Z51" s="75"/>
      <c r="AA51" s="127">
        <f t="shared" si="0"/>
      </c>
      <c r="AB51" s="127" t="str">
        <f>" "&amp;IF(AA51="","",VLOOKUP(AA51,Seznam!$A$5:$E$244,4,1))</f>
        <v> </v>
      </c>
      <c r="AC51" s="128" t="str">
        <f t="shared" si="1"/>
        <v> </v>
      </c>
      <c r="AF51" s="38"/>
      <c r="AG51" s="38"/>
    </row>
    <row r="52" spans="1:31" s="103" customFormat="1" ht="19.5" customHeight="1" thickBot="1" thickTop="1">
      <c r="A52" s="38"/>
      <c r="B52" s="104"/>
      <c r="C52" s="105"/>
      <c r="D52" s="55"/>
      <c r="E52" s="106"/>
      <c r="F52" s="107"/>
      <c r="G52" s="137" t="str">
        <f>$AB123</f>
        <v> </v>
      </c>
      <c r="H52" s="40"/>
      <c r="I52" s="38">
        <v>47</v>
      </c>
      <c r="J52" s="108">
        <v>1</v>
      </c>
      <c r="K52" s="114">
        <f>IF(B195="","",B195)</f>
      </c>
      <c r="L52" s="115" t="str">
        <f>IF(K52="","",VLOOKUP(K52,Seznam!$A$5:$E$244,2,1))&amp;" "&amp;IF(K52="","",VLOOKUP(K52,Seznam!$A$5:$E$244,3,1))</f>
        <v> </v>
      </c>
      <c r="M52" s="115">
        <f>IF(B197="","",B197)</f>
      </c>
      <c r="N52" s="115" t="str">
        <f>IF(M52="","",VLOOKUP(M52,Seznam!$A$5:$E$244,2,1))&amp;" "&amp;IF(M52="","",VLOOKUP(M52,Seznam!$A$5:$E$244,3,1))</f>
        <v> </v>
      </c>
      <c r="O52" s="116"/>
      <c r="P52" s="117"/>
      <c r="Q52" s="117"/>
      <c r="R52" s="117"/>
      <c r="S52" s="117"/>
      <c r="T52" s="117"/>
      <c r="U52" s="118"/>
      <c r="V52" s="132"/>
      <c r="W52" s="65" t="s">
        <v>44</v>
      </c>
      <c r="X52" s="54" t="str">
        <f>IF($W52="","",IF($W52="1",Seznam!$H$3,Seznam!$J$3))</f>
        <v>14.9.2014</v>
      </c>
      <c r="Y52" s="64"/>
      <c r="Z52" s="75"/>
      <c r="AA52" s="127">
        <f t="shared" si="0"/>
      </c>
      <c r="AB52" s="127" t="str">
        <f>" "&amp;IF(AA52="","",VLOOKUP(AA52,Seznam!$A$5:$E$244,4,1))</f>
        <v> </v>
      </c>
      <c r="AC52" s="128" t="str">
        <f t="shared" si="1"/>
        <v> </v>
      </c>
      <c r="AD52" s="40"/>
      <c r="AE52" s="40"/>
    </row>
    <row r="53" spans="1:29" ht="19.5" customHeight="1" thickBot="1" thickTop="1">
      <c r="A53" s="40">
        <v>25</v>
      </c>
      <c r="B53" s="31"/>
      <c r="C53" s="52" t="str">
        <f>IF(B53="","",VLOOKUP(B53,Seznam!$A$5:$E$244,2,1))&amp;" "&amp;IF(B53="","",VLOOKUP(B53,Seznam!$A$5:$E$244,3,1))&amp;" "&amp;IF(B53="","","(")&amp;IF(B53="","",VLOOKUP(B53,Seznam!$A$5:$E$244,5,1))&amp;IF(B53="","",")")</f>
        <v>  </v>
      </c>
      <c r="D53" s="73"/>
      <c r="E53" s="51"/>
      <c r="F53" s="51"/>
      <c r="G53" s="129" t="str">
        <f>$AC123</f>
        <v> </v>
      </c>
      <c r="I53" s="38">
        <v>48</v>
      </c>
      <c r="J53" s="108">
        <v>1</v>
      </c>
      <c r="K53" s="119">
        <f>IF(B199="","",B199)</f>
      </c>
      <c r="L53" s="120" t="str">
        <f>IF(K53="","",VLOOKUP(K53,Seznam!$A$5:$E$244,2,1))&amp;" "&amp;IF(K53="","",VLOOKUP(K53,Seznam!$A$5:$E$244,3,1))</f>
        <v> </v>
      </c>
      <c r="M53" s="120">
        <f>IF(B201="","",B201)</f>
      </c>
      <c r="N53" s="120" t="str">
        <f>IF(M53="","",VLOOKUP(M53,Seznam!$A$5:$E$244,2,1))&amp;" "&amp;IF(M53="","",VLOOKUP(M53,Seznam!$A$5:$E$244,3,1))</f>
        <v> </v>
      </c>
      <c r="O53" s="121"/>
      <c r="P53" s="122"/>
      <c r="Q53" s="122"/>
      <c r="R53" s="122"/>
      <c r="S53" s="122"/>
      <c r="T53" s="122"/>
      <c r="U53" s="123"/>
      <c r="V53" s="133"/>
      <c r="W53" s="65" t="s">
        <v>44</v>
      </c>
      <c r="X53" s="54" t="str">
        <f>IF($W53="","",IF($W53="1",Seznam!$H$3,Seznam!$J$3))</f>
        <v>14.9.2014</v>
      </c>
      <c r="Y53" s="64"/>
      <c r="Z53" s="75"/>
      <c r="AA53" s="127">
        <f t="shared" si="0"/>
      </c>
      <c r="AB53" s="127" t="str">
        <f>" "&amp;IF(AA53="","",VLOOKUP(AA53,Seznam!$A$5:$E$244,4,1))</f>
        <v> </v>
      </c>
      <c r="AC53" s="128" t="str">
        <f t="shared" si="1"/>
        <v> </v>
      </c>
    </row>
    <row r="54" spans="2:29" ht="19.5" customHeight="1" thickBot="1" thickTop="1">
      <c r="B54" s="71"/>
      <c r="C54" s="72"/>
      <c r="D54" s="137" t="str">
        <f>$AB18</f>
        <v> </v>
      </c>
      <c r="E54" s="51"/>
      <c r="F54" s="51"/>
      <c r="G54" s="74"/>
      <c r="I54" s="38">
        <v>49</v>
      </c>
      <c r="J54" s="38">
        <v>1</v>
      </c>
      <c r="K54" s="109">
        <f>IF(B206="","",B206)</f>
      </c>
      <c r="L54" s="110" t="str">
        <f>IF(K54="","",VLOOKUP(K54,Seznam!$A$5:$E$244,2,1))&amp;" "&amp;IF(K54="","",VLOOKUP(K54,Seznam!$A$5:$E$244,3,1))</f>
        <v> </v>
      </c>
      <c r="M54" s="110">
        <f>IF(B208="","",B208)</f>
      </c>
      <c r="N54" s="110" t="str">
        <f>IF(M54="","",VLOOKUP(M54,Seznam!$A$5:$E$244,2,1))&amp;" "&amp;IF(M54="","",VLOOKUP(M54,Seznam!$A$5:$E$244,3,1))</f>
        <v> </v>
      </c>
      <c r="O54" s="126"/>
      <c r="P54" s="112"/>
      <c r="Q54" s="112"/>
      <c r="R54" s="112"/>
      <c r="S54" s="112"/>
      <c r="T54" s="112"/>
      <c r="U54" s="113"/>
      <c r="V54" s="131"/>
      <c r="W54" s="65" t="s">
        <v>44</v>
      </c>
      <c r="X54" s="54" t="str">
        <f>IF($W54="","",IF($W54="1",Seznam!$H$3,Seznam!$J$3))</f>
        <v>14.9.2014</v>
      </c>
      <c r="Y54" s="64"/>
      <c r="Z54" s="75"/>
      <c r="AA54" s="127">
        <f t="shared" si="0"/>
      </c>
      <c r="AB54" s="127" t="str">
        <f>" "&amp;IF(AA54="","",VLOOKUP(AA54,Seznam!$A$5:$E$244,4,1))</f>
        <v> </v>
      </c>
      <c r="AC54" s="128" t="str">
        <f t="shared" si="1"/>
        <v> </v>
      </c>
    </row>
    <row r="55" spans="1:29" ht="19.5" customHeight="1" thickBot="1" thickTop="1">
      <c r="A55" s="40">
        <v>26</v>
      </c>
      <c r="B55" s="35"/>
      <c r="C55" s="52" t="str">
        <f>IF(B55="","",VLOOKUP(B55,Seznam!$A$5:$E$244,2,1))&amp;" "&amp;IF(B55="","",VLOOKUP(B55,Seznam!$A$5:$E$244,3,1))&amp;" "&amp;IF(B55="","","(")&amp;IF(B55="","",VLOOKUP(B55,Seznam!$A$5:$E$244,5,1))&amp;IF(B55="","",")")</f>
        <v>  </v>
      </c>
      <c r="D55" s="129" t="str">
        <f>$AC18</f>
        <v> </v>
      </c>
      <c r="E55" s="58"/>
      <c r="F55" s="51"/>
      <c r="G55" s="58"/>
      <c r="I55" s="38">
        <v>50</v>
      </c>
      <c r="J55" s="38">
        <v>1</v>
      </c>
      <c r="K55" s="114">
        <f>IF(B210="","",B210)</f>
      </c>
      <c r="L55" s="115" t="str">
        <f>IF(K55="","",VLOOKUP(K55,Seznam!$A$5:$E$244,2,1))&amp;" "&amp;IF(K55="","",VLOOKUP(K55,Seznam!$A$5:$E$244,3,1))</f>
        <v> </v>
      </c>
      <c r="M55" s="115">
        <f>IF(B212="","",B212)</f>
      </c>
      <c r="N55" s="115" t="str">
        <f>IF(M55="","",VLOOKUP(M55,Seznam!$A$5:$E$244,2,1))&amp;" "&amp;IF(M55="","",VLOOKUP(M55,Seznam!$A$5:$E$244,3,1))</f>
        <v> </v>
      </c>
      <c r="O55" s="116"/>
      <c r="P55" s="117"/>
      <c r="Q55" s="117"/>
      <c r="R55" s="117"/>
      <c r="S55" s="117"/>
      <c r="T55" s="117"/>
      <c r="U55" s="118"/>
      <c r="V55" s="132"/>
      <c r="W55" s="65" t="s">
        <v>44</v>
      </c>
      <c r="X55" s="54" t="str">
        <f>IF($W55="","",IF($W55="1",Seznam!$H$3,Seznam!$J$3))</f>
        <v>14.9.2014</v>
      </c>
      <c r="Y55" s="64"/>
      <c r="Z55" s="75"/>
      <c r="AA55" s="127">
        <f t="shared" si="0"/>
      </c>
      <c r="AB55" s="127" t="str">
        <f>" "&amp;IF(AA55="","",VLOOKUP(AA55,Seznam!$A$5:$E$244,4,1))</f>
        <v> </v>
      </c>
      <c r="AC55" s="128" t="str">
        <f t="shared" si="1"/>
        <v> </v>
      </c>
    </row>
    <row r="56" spans="2:33" s="103" customFormat="1" ht="19.5" customHeight="1" thickBot="1" thickTop="1">
      <c r="B56" s="104"/>
      <c r="C56" s="105"/>
      <c r="D56" s="55"/>
      <c r="E56" s="137" t="str">
        <f>$AB78</f>
        <v> </v>
      </c>
      <c r="F56" s="107"/>
      <c r="G56" s="58"/>
      <c r="H56" s="40"/>
      <c r="I56" s="38">
        <v>51</v>
      </c>
      <c r="J56" s="38">
        <v>1</v>
      </c>
      <c r="K56" s="114">
        <f>IF(B214="","",B214)</f>
      </c>
      <c r="L56" s="115" t="str">
        <f>IF(K56="","",VLOOKUP(K56,Seznam!$A$5:$E$244,2,1))&amp;" "&amp;IF(K56="","",VLOOKUP(K56,Seznam!$A$5:$E$244,3,1))</f>
        <v> </v>
      </c>
      <c r="M56" s="115">
        <f>IF(B216="","",B216)</f>
      </c>
      <c r="N56" s="115" t="str">
        <f>IF(M56="","",VLOOKUP(M56,Seznam!$A$5:$E$244,2,1))&amp;" "&amp;IF(M56="","",VLOOKUP(M56,Seznam!$A$5:$E$244,3,1))</f>
        <v> </v>
      </c>
      <c r="O56" s="116"/>
      <c r="P56" s="117"/>
      <c r="Q56" s="117"/>
      <c r="R56" s="117"/>
      <c r="S56" s="117"/>
      <c r="T56" s="117"/>
      <c r="U56" s="118"/>
      <c r="V56" s="132"/>
      <c r="W56" s="65" t="s">
        <v>44</v>
      </c>
      <c r="X56" s="54" t="str">
        <f>IF($W56="","",IF($W56="1",Seznam!$H$3,Seznam!$J$3))</f>
        <v>14.9.2014</v>
      </c>
      <c r="Y56" s="64"/>
      <c r="Z56" s="75"/>
      <c r="AA56" s="127">
        <f t="shared" si="0"/>
      </c>
      <c r="AB56" s="127" t="str">
        <f>" "&amp;IF(AA56="","",VLOOKUP(AA56,Seznam!$A$5:$E$244,4,1))</f>
        <v> </v>
      </c>
      <c r="AC56" s="128" t="str">
        <f t="shared" si="1"/>
        <v> </v>
      </c>
      <c r="AD56" s="40"/>
      <c r="AE56" s="40"/>
      <c r="AF56" s="40"/>
      <c r="AG56" s="40"/>
    </row>
    <row r="57" spans="1:29" ht="19.5" customHeight="1" thickBot="1" thickTop="1">
      <c r="A57" s="40">
        <v>27</v>
      </c>
      <c r="B57" s="35"/>
      <c r="C57" s="52" t="str">
        <f>IF(B57="","",VLOOKUP(B57,Seznam!$A$5:$E$244,2,1))&amp;" "&amp;IF(B57="","",VLOOKUP(B57,Seznam!$A$5:$E$244,3,1))&amp;" "&amp;IF(B57="","","(")&amp;IF(B57="","",VLOOKUP(B57,Seznam!$A$5:$E$244,5,1))&amp;IF(B57="","",")")</f>
        <v>  </v>
      </c>
      <c r="D57" s="73"/>
      <c r="E57" s="129" t="str">
        <f>$AC78</f>
        <v> </v>
      </c>
      <c r="F57" s="56"/>
      <c r="G57" s="56"/>
      <c r="I57" s="38">
        <v>52</v>
      </c>
      <c r="J57" s="108">
        <v>1</v>
      </c>
      <c r="K57" s="114">
        <f>IF(B218="","",B218)</f>
      </c>
      <c r="L57" s="115" t="str">
        <f>IF(K57="","",VLOOKUP(K57,Seznam!$A$5:$E$244,2,1))&amp;" "&amp;IF(K57="","",VLOOKUP(K57,Seznam!$A$5:$E$244,3,1))</f>
        <v> </v>
      </c>
      <c r="M57" s="115">
        <f>IF(B220="","",B220)</f>
      </c>
      <c r="N57" s="115" t="str">
        <f>IF(M57="","",VLOOKUP(M57,Seznam!$A$5:$E$244,2,1))&amp;" "&amp;IF(M57="","",VLOOKUP(M57,Seznam!$A$5:$E$244,3,1))</f>
        <v> </v>
      </c>
      <c r="O57" s="116"/>
      <c r="P57" s="117"/>
      <c r="Q57" s="117"/>
      <c r="R57" s="117"/>
      <c r="S57" s="117"/>
      <c r="T57" s="117"/>
      <c r="U57" s="118"/>
      <c r="V57" s="133"/>
      <c r="W57" s="65" t="s">
        <v>44</v>
      </c>
      <c r="X57" s="54" t="str">
        <f>IF($W57="","",IF($W57="1",Seznam!$H$3,Seznam!$J$3))</f>
        <v>14.9.2014</v>
      </c>
      <c r="Y57" s="64"/>
      <c r="Z57" s="75"/>
      <c r="AA57" s="127">
        <f t="shared" si="0"/>
      </c>
      <c r="AB57" s="127" t="str">
        <f>" "&amp;IF(AA57="","",VLOOKUP(AA57,Seznam!$A$5:$E$244,4,1))</f>
        <v> </v>
      </c>
      <c r="AC57" s="128" t="str">
        <f t="shared" si="1"/>
        <v> </v>
      </c>
    </row>
    <row r="58" spans="2:29" ht="19.5" customHeight="1" thickBot="1" thickTop="1">
      <c r="B58" s="71"/>
      <c r="C58" s="72"/>
      <c r="D58" s="137" t="str">
        <f>$AB19</f>
        <v> </v>
      </c>
      <c r="E58" s="58"/>
      <c r="F58" s="58"/>
      <c r="G58" s="56"/>
      <c r="I58" s="38">
        <v>53</v>
      </c>
      <c r="J58" s="108">
        <v>1</v>
      </c>
      <c r="K58" s="109">
        <f>IF(B222="","",B222)</f>
      </c>
      <c r="L58" s="110" t="str">
        <f>IF(K58="","",VLOOKUP(K58,Seznam!$A$5:$E$244,2,1))&amp;" "&amp;IF(K58="","",VLOOKUP(K58,Seznam!$A$5:$E$244,3,1))</f>
        <v> </v>
      </c>
      <c r="M58" s="110">
        <f>IF(B224="","",B224)</f>
      </c>
      <c r="N58" s="110" t="str">
        <f>IF(M58="","",VLOOKUP(M58,Seznam!$A$5:$E$244,2,1))&amp;" "&amp;IF(M58="","",VLOOKUP(M58,Seznam!$A$5:$E$244,3,1))</f>
        <v> </v>
      </c>
      <c r="O58" s="111"/>
      <c r="P58" s="112"/>
      <c r="Q58" s="112"/>
      <c r="R58" s="112"/>
      <c r="S58" s="112"/>
      <c r="T58" s="112"/>
      <c r="U58" s="113"/>
      <c r="V58" s="134"/>
      <c r="W58" s="65" t="s">
        <v>44</v>
      </c>
      <c r="X58" s="54" t="str">
        <f>IF($W58="","",IF($W58="1",Seznam!$H$3,Seznam!$J$3))</f>
        <v>14.9.2014</v>
      </c>
      <c r="Y58" s="64"/>
      <c r="Z58" s="75"/>
      <c r="AA58" s="127">
        <f t="shared" si="0"/>
      </c>
      <c r="AB58" s="127" t="str">
        <f>" "&amp;IF(AA58="","",VLOOKUP(AA58,Seznam!$A$5:$E$244,4,1))</f>
        <v> </v>
      </c>
      <c r="AC58" s="128" t="str">
        <f t="shared" si="1"/>
        <v> </v>
      </c>
    </row>
    <row r="59" spans="1:29" ht="19.5" customHeight="1" thickBot="1" thickTop="1">
      <c r="A59" s="40">
        <v>28</v>
      </c>
      <c r="B59" s="36"/>
      <c r="C59" s="52" t="str">
        <f>IF(B59="","",VLOOKUP(B59,Seznam!$A$5:$E$244,2,1))&amp;" "&amp;IF(B59="","",VLOOKUP(B59,Seznam!$A$5:$E$244,3,1))&amp;" "&amp;IF(B59="","","(")&amp;IF(B59="","",VLOOKUP(B59,Seznam!$A$5:$E$244,5,1))&amp;IF(B59="","",")")</f>
        <v>  </v>
      </c>
      <c r="D59" s="129" t="str">
        <f>$AC19</f>
        <v> </v>
      </c>
      <c r="E59" s="57"/>
      <c r="F59" s="58"/>
      <c r="G59" s="58"/>
      <c r="I59" s="38">
        <v>54</v>
      </c>
      <c r="J59" s="108">
        <v>1</v>
      </c>
      <c r="K59" s="114">
        <f>IF(B226="","",B226)</f>
      </c>
      <c r="L59" s="115" t="str">
        <f>IF(K59="","",VLOOKUP(K59,Seznam!$A$5:$E$244,2,1))&amp;" "&amp;IF(K59="","",VLOOKUP(K59,Seznam!$A$5:$E$244,3,1))</f>
        <v> </v>
      </c>
      <c r="M59" s="115">
        <f>IF(B228="","",B228)</f>
      </c>
      <c r="N59" s="115" t="str">
        <f>IF(M59="","",VLOOKUP(M59,Seznam!$A$5:$E$244,2,1))&amp;" "&amp;IF(M59="","",VLOOKUP(M59,Seznam!$A$5:$E$244,3,1))</f>
        <v> </v>
      </c>
      <c r="O59" s="116"/>
      <c r="P59" s="117"/>
      <c r="Q59" s="117"/>
      <c r="R59" s="117"/>
      <c r="S59" s="117"/>
      <c r="T59" s="117"/>
      <c r="U59" s="118"/>
      <c r="V59" s="132"/>
      <c r="W59" s="65" t="s">
        <v>44</v>
      </c>
      <c r="X59" s="54" t="str">
        <f>IF($W59="","",IF($W59="1",Seznam!$H$3,Seznam!$J$3))</f>
        <v>14.9.2014</v>
      </c>
      <c r="Y59" s="64"/>
      <c r="Z59" s="75"/>
      <c r="AA59" s="127">
        <f t="shared" si="0"/>
      </c>
      <c r="AB59" s="127" t="str">
        <f>" "&amp;IF(AA59="","",VLOOKUP(AA59,Seznam!$A$5:$E$244,4,1))</f>
        <v> </v>
      </c>
      <c r="AC59" s="128" t="str">
        <f t="shared" si="1"/>
        <v> </v>
      </c>
    </row>
    <row r="60" spans="2:33" s="103" customFormat="1" ht="19.5" customHeight="1" thickBot="1" thickTop="1">
      <c r="B60" s="104"/>
      <c r="C60" s="105"/>
      <c r="D60" s="55"/>
      <c r="E60" s="106"/>
      <c r="F60" s="138" t="str">
        <f>$AB108</f>
        <v> </v>
      </c>
      <c r="G60" s="51"/>
      <c r="H60" s="40"/>
      <c r="I60" s="38">
        <v>55</v>
      </c>
      <c r="J60" s="108">
        <v>1</v>
      </c>
      <c r="K60" s="114">
        <f>IF(B230="","",B230)</f>
      </c>
      <c r="L60" s="115" t="str">
        <f>IF(K60="","",VLOOKUP(K60,Seznam!$A$5:$E$244,2,1))&amp;" "&amp;IF(K60="","",VLOOKUP(K60,Seznam!$A$5:$E$244,3,1))</f>
        <v> </v>
      </c>
      <c r="M60" s="115">
        <f>IF(B232="","",B232)</f>
      </c>
      <c r="N60" s="115" t="str">
        <f>IF(M60="","",VLOOKUP(M60,Seznam!$A$5:$E$244,2,1))&amp;" "&amp;IF(M60="","",VLOOKUP(M60,Seznam!$A$5:$E$244,3,1))</f>
        <v> </v>
      </c>
      <c r="O60" s="116"/>
      <c r="P60" s="117"/>
      <c r="Q60" s="117"/>
      <c r="R60" s="117"/>
      <c r="S60" s="117"/>
      <c r="T60" s="117"/>
      <c r="U60" s="118"/>
      <c r="V60" s="132"/>
      <c r="W60" s="65" t="s">
        <v>44</v>
      </c>
      <c r="X60" s="54" t="str">
        <f>IF($W60="","",IF($W60="1",Seznam!$H$3,Seznam!$J$3))</f>
        <v>14.9.2014</v>
      </c>
      <c r="Y60" s="64"/>
      <c r="Z60" s="75"/>
      <c r="AA60" s="127">
        <f t="shared" si="0"/>
      </c>
      <c r="AB60" s="127" t="str">
        <f>" "&amp;IF(AA60="","",VLOOKUP(AA60,Seznam!$A$5:$E$244,4,1))</f>
        <v> </v>
      </c>
      <c r="AC60" s="128" t="str">
        <f t="shared" si="1"/>
        <v> </v>
      </c>
      <c r="AD60" s="40"/>
      <c r="AE60" s="40"/>
      <c r="AF60" s="40"/>
      <c r="AG60" s="40"/>
    </row>
    <row r="61" spans="1:29" ht="19.5" customHeight="1" thickBot="1" thickTop="1">
      <c r="A61" s="40">
        <v>29</v>
      </c>
      <c r="B61" s="36"/>
      <c r="C61" s="52" t="str">
        <f>IF(B61="","",VLOOKUP(B61,Seznam!$A$5:$E$244,2,1))&amp;" "&amp;IF(B61="","",VLOOKUP(B61,Seznam!$A$5:$E$244,3,1))&amp;" "&amp;IF(B61="","","(")&amp;IF(B61="","",VLOOKUP(B61,Seznam!$A$5:$E$244,5,1))&amp;IF(B61="","",")")</f>
        <v>  </v>
      </c>
      <c r="D61" s="151"/>
      <c r="E61" s="51"/>
      <c r="F61" s="129" t="str">
        <f>$AC108</f>
        <v> </v>
      </c>
      <c r="G61" s="51"/>
      <c r="I61" s="38">
        <v>56</v>
      </c>
      <c r="J61" s="108">
        <v>1</v>
      </c>
      <c r="K61" s="114">
        <f>IF(B234="","",B234)</f>
      </c>
      <c r="L61" s="115" t="str">
        <f>IF(K61="","",VLOOKUP(K61,Seznam!$A$5:$E$244,2,1))&amp;" "&amp;IF(K61="","",VLOOKUP(K61,Seznam!$A$5:$E$244,3,1))</f>
        <v> </v>
      </c>
      <c r="M61" s="115">
        <f>IF(B236="","",B236)</f>
      </c>
      <c r="N61" s="115" t="str">
        <f>IF(M61="","",VLOOKUP(M61,Seznam!$A$5:$E$244,2,1))&amp;" "&amp;IF(M61="","",VLOOKUP(M61,Seznam!$A$5:$E$244,3,1))</f>
        <v> </v>
      </c>
      <c r="O61" s="116"/>
      <c r="P61" s="117"/>
      <c r="Q61" s="117"/>
      <c r="R61" s="117"/>
      <c r="S61" s="117"/>
      <c r="T61" s="117"/>
      <c r="U61" s="118"/>
      <c r="V61" s="133"/>
      <c r="W61" s="65" t="s">
        <v>44</v>
      </c>
      <c r="X61" s="54" t="str">
        <f>IF($W61="","",IF($W61="1",Seznam!$H$3,Seznam!$J$3))</f>
        <v>14.9.2014</v>
      </c>
      <c r="Y61" s="64"/>
      <c r="Z61" s="75"/>
      <c r="AA61" s="127">
        <f t="shared" si="0"/>
      </c>
      <c r="AB61" s="127" t="str">
        <f>" "&amp;IF(AA61="","",VLOOKUP(AA61,Seznam!$A$5:$E$244,4,1))</f>
        <v> </v>
      </c>
      <c r="AC61" s="128" t="str">
        <f t="shared" si="1"/>
        <v> </v>
      </c>
    </row>
    <row r="62" spans="2:29" ht="19.5" customHeight="1" thickBot="1" thickTop="1">
      <c r="B62" s="71"/>
      <c r="C62" s="72"/>
      <c r="D62" s="137" t="str">
        <f>$AB20</f>
        <v> </v>
      </c>
      <c r="E62" s="51"/>
      <c r="F62" s="74"/>
      <c r="G62" s="51"/>
      <c r="I62" s="38">
        <v>57</v>
      </c>
      <c r="J62" s="108">
        <v>1</v>
      </c>
      <c r="K62" s="109">
        <f>IF(B238="","",B238)</f>
      </c>
      <c r="L62" s="110" t="str">
        <f>IF(K62="","",VLOOKUP(K62,Seznam!$A$5:$E$244,2,1))&amp;" "&amp;IF(K62="","",VLOOKUP(K62,Seznam!$A$5:$E$244,3,1))</f>
        <v> </v>
      </c>
      <c r="M62" s="110">
        <f>IF(B240="","",B240)</f>
      </c>
      <c r="N62" s="110" t="str">
        <f>IF(M62="","",VLOOKUP(M62,Seznam!$A$5:$E$244,2,1))&amp;" "&amp;IF(M62="","",VLOOKUP(M62,Seznam!$A$5:$E$244,3,1))</f>
        <v> </v>
      </c>
      <c r="O62" s="111"/>
      <c r="P62" s="112"/>
      <c r="Q62" s="112"/>
      <c r="R62" s="112"/>
      <c r="S62" s="112"/>
      <c r="T62" s="112"/>
      <c r="U62" s="113"/>
      <c r="V62" s="134"/>
      <c r="W62" s="65" t="s">
        <v>44</v>
      </c>
      <c r="X62" s="54" t="str">
        <f>IF($W62="","",IF($W62="1",Seznam!$H$3,Seznam!$J$3))</f>
        <v>14.9.2014</v>
      </c>
      <c r="Y62" s="64"/>
      <c r="Z62" s="75"/>
      <c r="AA62" s="127">
        <f t="shared" si="0"/>
      </c>
      <c r="AB62" s="127" t="str">
        <f>" "&amp;IF(AA62="","",VLOOKUP(AA62,Seznam!$A$5:$E$244,4,1))</f>
        <v> </v>
      </c>
      <c r="AC62" s="128" t="str">
        <f t="shared" si="1"/>
        <v> </v>
      </c>
    </row>
    <row r="63" spans="1:29" ht="19.5" customHeight="1" thickBot="1" thickTop="1">
      <c r="A63" s="40">
        <v>30</v>
      </c>
      <c r="B63" s="35"/>
      <c r="C63" s="52" t="str">
        <f>IF(B63="","",VLOOKUP(B63,Seznam!$A$5:$E$244,2,1))&amp;" "&amp;IF(B63="","",VLOOKUP(B63,Seznam!$A$5:$E$244,3,1))&amp;" "&amp;IF(B63="","","(")&amp;IF(B63="","",VLOOKUP(B63,Seznam!$A$5:$E$244,5,1))&amp;IF(B63="","",")")</f>
        <v>  </v>
      </c>
      <c r="D63" s="129" t="str">
        <f>$AC20</f>
        <v> </v>
      </c>
      <c r="E63" s="58"/>
      <c r="F63" s="58"/>
      <c r="G63" s="57"/>
      <c r="I63" s="38">
        <v>58</v>
      </c>
      <c r="J63" s="108">
        <v>1</v>
      </c>
      <c r="K63" s="114">
        <f>IF(B242="","",B242)</f>
      </c>
      <c r="L63" s="115" t="str">
        <f>IF(K63="","",VLOOKUP(K63,Seznam!$A$5:$E$244,2,1))&amp;" "&amp;IF(K63="","",VLOOKUP(K63,Seznam!$A$5:$E$244,3,1))</f>
        <v> </v>
      </c>
      <c r="M63" s="115">
        <f>IF(B244="","",B244)</f>
      </c>
      <c r="N63" s="115" t="str">
        <f>IF(M63="","",VLOOKUP(M63,Seznam!$A$5:$E$244,2,1))&amp;" "&amp;IF(M63="","",VLOOKUP(M63,Seznam!$A$5:$E$244,3,1))</f>
        <v> </v>
      </c>
      <c r="O63" s="116"/>
      <c r="P63" s="117"/>
      <c r="Q63" s="117"/>
      <c r="R63" s="117"/>
      <c r="S63" s="117"/>
      <c r="T63" s="117"/>
      <c r="U63" s="118"/>
      <c r="V63" s="132"/>
      <c r="W63" s="65" t="s">
        <v>44</v>
      </c>
      <c r="X63" s="54" t="str">
        <f>IF($W63="","",IF($W63="1",Seznam!$H$3,Seznam!$J$3))</f>
        <v>14.9.2014</v>
      </c>
      <c r="Y63" s="64"/>
      <c r="Z63" s="75"/>
      <c r="AA63" s="127">
        <f t="shared" si="0"/>
      </c>
      <c r="AB63" s="127" t="str">
        <f>" "&amp;IF(AA63="","",VLOOKUP(AA63,Seznam!$A$5:$E$244,4,1))</f>
        <v> </v>
      </c>
      <c r="AC63" s="128" t="str">
        <f t="shared" si="1"/>
        <v> </v>
      </c>
    </row>
    <row r="64" spans="2:30" s="103" customFormat="1" ht="19.5" customHeight="1" thickBot="1" thickTop="1">
      <c r="B64" s="104"/>
      <c r="C64" s="105"/>
      <c r="D64" s="55"/>
      <c r="E64" s="138" t="str">
        <f>$AB79</f>
        <v> </v>
      </c>
      <c r="F64" s="107"/>
      <c r="G64" s="107"/>
      <c r="H64" s="40"/>
      <c r="I64" s="38">
        <v>59</v>
      </c>
      <c r="J64" s="108">
        <v>1</v>
      </c>
      <c r="K64" s="114">
        <f>IF(B246="","",B246)</f>
      </c>
      <c r="L64" s="115" t="str">
        <f>IF(K64="","",VLOOKUP(K64,Seznam!$A$5:$E$244,2,1))&amp;" "&amp;IF(K64="","",VLOOKUP(K64,Seznam!$A$5:$E$244,3,1))</f>
        <v> </v>
      </c>
      <c r="M64" s="115">
        <f>IF(B248="","",B248)</f>
      </c>
      <c r="N64" s="115" t="str">
        <f>IF(M64="","",VLOOKUP(M64,Seznam!$A$5:$E$244,2,1))&amp;" "&amp;IF(M64="","",VLOOKUP(M64,Seznam!$A$5:$E$244,3,1))</f>
        <v> </v>
      </c>
      <c r="O64" s="116"/>
      <c r="P64" s="117"/>
      <c r="Q64" s="117"/>
      <c r="R64" s="117"/>
      <c r="S64" s="117"/>
      <c r="T64" s="117"/>
      <c r="U64" s="118"/>
      <c r="V64" s="132"/>
      <c r="W64" s="65" t="s">
        <v>44</v>
      </c>
      <c r="X64" s="54" t="str">
        <f>IF($W64="","",IF($W64="1",Seznam!$H$3,Seznam!$J$3))</f>
        <v>14.9.2014</v>
      </c>
      <c r="Y64" s="64"/>
      <c r="Z64" s="75"/>
      <c r="AA64" s="127">
        <f t="shared" si="0"/>
      </c>
      <c r="AB64" s="127" t="str">
        <f>" "&amp;IF(AA64="","",VLOOKUP(AA64,Seznam!$A$5:$E$244,4,1))</f>
        <v> </v>
      </c>
      <c r="AC64" s="128" t="str">
        <f t="shared" si="1"/>
        <v> </v>
      </c>
      <c r="AD64" s="40"/>
    </row>
    <row r="65" spans="1:33" ht="19.5" customHeight="1" thickBot="1" thickTop="1">
      <c r="A65" s="40">
        <v>31</v>
      </c>
      <c r="B65" s="35"/>
      <c r="C65" s="52" t="str">
        <f>IF(B65="","",VLOOKUP(B65,Seznam!$A$5:$E$244,2,1))&amp;" "&amp;IF(B65="","",VLOOKUP(B65,Seznam!$A$5:$E$244,3,1))&amp;" "&amp;IF(B65="","","(")&amp;IF(B65="","",VLOOKUP(B65,Seznam!$A$5:$E$244,5,1))&amp;IF(B65="","",")")</f>
        <v>  </v>
      </c>
      <c r="D65" s="73"/>
      <c r="E65" s="129" t="str">
        <f>$AC79</f>
        <v> </v>
      </c>
      <c r="F65" s="57"/>
      <c r="G65" s="51"/>
      <c r="I65" s="38">
        <v>60</v>
      </c>
      <c r="J65" s="108">
        <v>1</v>
      </c>
      <c r="K65" s="114">
        <f>IF(B250="","",B250)</f>
      </c>
      <c r="L65" s="115" t="str">
        <f>IF(K65="","",VLOOKUP(K65,Seznam!$A$5:$E$244,2,1))&amp;" "&amp;IF(K65="","",VLOOKUP(K65,Seznam!$A$5:$E$244,3,1))</f>
        <v> </v>
      </c>
      <c r="M65" s="115">
        <f>IF(B252="","",B252)</f>
      </c>
      <c r="N65" s="115" t="str">
        <f>IF(M65="","",VLOOKUP(M65,Seznam!$A$5:$E$244,2,1))&amp;" "&amp;IF(M65="","",VLOOKUP(M65,Seznam!$A$5:$E$244,3,1))</f>
        <v> </v>
      </c>
      <c r="O65" s="116"/>
      <c r="P65" s="117"/>
      <c r="Q65" s="117"/>
      <c r="R65" s="117"/>
      <c r="S65" s="117"/>
      <c r="T65" s="117"/>
      <c r="U65" s="118"/>
      <c r="V65" s="133"/>
      <c r="W65" s="65" t="s">
        <v>44</v>
      </c>
      <c r="X65" s="54" t="str">
        <f>IF($W65="","",IF($W65="1",Seznam!$H$3,Seznam!$J$3))</f>
        <v>14.9.2014</v>
      </c>
      <c r="Y65" s="64"/>
      <c r="Z65" s="75"/>
      <c r="AA65" s="127">
        <f t="shared" si="0"/>
      </c>
      <c r="AB65" s="127" t="str">
        <f>" "&amp;IF(AA65="","",VLOOKUP(AA65,Seznam!$A$5:$E$244,4,1))</f>
        <v> </v>
      </c>
      <c r="AC65" s="128" t="str">
        <f t="shared" si="1"/>
        <v> </v>
      </c>
      <c r="AE65" s="43"/>
      <c r="AF65" s="38"/>
      <c r="AG65" s="38"/>
    </row>
    <row r="66" spans="2:33" ht="19.5" customHeight="1" thickBot="1" thickTop="1">
      <c r="B66" s="71"/>
      <c r="C66" s="72"/>
      <c r="D66" s="137" t="str">
        <f>$AB21</f>
        <v> </v>
      </c>
      <c r="E66" s="58"/>
      <c r="F66" s="51"/>
      <c r="G66" s="51"/>
      <c r="I66" s="38">
        <v>61</v>
      </c>
      <c r="J66" s="108">
        <v>1</v>
      </c>
      <c r="K66" s="109">
        <f>IF(B254="","",B254)</f>
      </c>
      <c r="L66" s="110" t="str">
        <f>IF(K66="","",VLOOKUP(K66,Seznam!$A$5:$E$244,2,1))&amp;" "&amp;IF(K66="","",VLOOKUP(K66,Seznam!$A$5:$E$244,3,1))</f>
        <v> </v>
      </c>
      <c r="M66" s="110">
        <f>IF(B256="","",B256)</f>
      </c>
      <c r="N66" s="110" t="str">
        <f>IF(M66="","",VLOOKUP(M66,Seznam!$A$5:$E$244,2,1))&amp;" "&amp;IF(M66="","",VLOOKUP(M66,Seznam!$A$5:$E$244,3,1))</f>
        <v> </v>
      </c>
      <c r="O66" s="111"/>
      <c r="P66" s="112"/>
      <c r="Q66" s="112"/>
      <c r="R66" s="112"/>
      <c r="S66" s="112"/>
      <c r="T66" s="112"/>
      <c r="U66" s="113"/>
      <c r="V66" s="134"/>
      <c r="W66" s="65" t="s">
        <v>44</v>
      </c>
      <c r="X66" s="54" t="str">
        <f>IF($W66="","",IF($W66="1",Seznam!$H$3,Seznam!$J$3))</f>
        <v>14.9.2014</v>
      </c>
      <c r="Y66" s="64"/>
      <c r="Z66" s="75"/>
      <c r="AA66" s="127">
        <f t="shared" si="0"/>
      </c>
      <c r="AB66" s="127" t="str">
        <f>" "&amp;IF(AA66="","",VLOOKUP(AA66,Seznam!$A$5:$E$244,4,1))</f>
        <v> </v>
      </c>
      <c r="AC66" s="128" t="str">
        <f t="shared" si="1"/>
        <v> </v>
      </c>
      <c r="AE66" s="43"/>
      <c r="AF66" s="38"/>
      <c r="AG66" s="38"/>
    </row>
    <row r="67" spans="1:33" ht="19.5" customHeight="1" thickBot="1" thickTop="1">
      <c r="A67" s="40">
        <v>32</v>
      </c>
      <c r="B67" s="37"/>
      <c r="C67" s="52" t="str">
        <f>IF(B67="","",VLOOKUP(B67,Seznam!$A$5:$E$244,2,1))&amp;" "&amp;IF(B67="","",VLOOKUP(B67,Seznam!$A$5:$E$244,3,1))&amp;" "&amp;IF(B67="","","(")&amp;IF(B67="","",VLOOKUP(B67,Seznam!$A$5:$E$244,5,1))&amp;IF(B67="","",")")</f>
        <v>  </v>
      </c>
      <c r="D67" s="129" t="str">
        <f>$AC21</f>
        <v> </v>
      </c>
      <c r="E67" s="57"/>
      <c r="F67" s="57"/>
      <c r="G67" s="51"/>
      <c r="I67" s="38">
        <v>62</v>
      </c>
      <c r="J67" s="108">
        <v>1</v>
      </c>
      <c r="K67" s="114">
        <f>IF(B258="","",B258)</f>
      </c>
      <c r="L67" s="115" t="str">
        <f>IF(K67="","",VLOOKUP(K67,Seznam!$A$5:$E$244,2,1))&amp;" "&amp;IF(K67="","",VLOOKUP(K67,Seznam!$A$5:$E$244,3,1))</f>
        <v> </v>
      </c>
      <c r="M67" s="115">
        <f>IF(B260="","",B260)</f>
      </c>
      <c r="N67" s="115" t="str">
        <f>IF(M67="","",VLOOKUP(M67,Seznam!$A$5:$E$244,2,1))&amp;" "&amp;IF(M67="","",VLOOKUP(M67,Seznam!$A$5:$E$244,3,1))</f>
        <v> </v>
      </c>
      <c r="O67" s="116"/>
      <c r="P67" s="117"/>
      <c r="Q67" s="117"/>
      <c r="R67" s="117"/>
      <c r="S67" s="117"/>
      <c r="T67" s="117"/>
      <c r="U67" s="118"/>
      <c r="V67" s="132"/>
      <c r="W67" s="65" t="s">
        <v>44</v>
      </c>
      <c r="X67" s="54" t="str">
        <f>IF($W67="","",IF($W67="1",Seznam!$H$3,Seznam!$J$3))</f>
        <v>14.9.2014</v>
      </c>
      <c r="Y67" s="64"/>
      <c r="Z67" s="75"/>
      <c r="AA67" s="127">
        <f t="shared" si="0"/>
      </c>
      <c r="AB67" s="127" t="str">
        <f>" "&amp;IF(AA67="","",VLOOKUP(AA67,Seznam!$A$5:$E$244,4,1))</f>
        <v> </v>
      </c>
      <c r="AC67" s="128" t="str">
        <f t="shared" si="1"/>
        <v> </v>
      </c>
      <c r="AE67" s="38"/>
      <c r="AF67" s="38"/>
      <c r="AG67" s="38"/>
    </row>
    <row r="68" spans="1:29" ht="30.75" customHeight="1" thickTop="1">
      <c r="A68" s="38"/>
      <c r="B68" s="39"/>
      <c r="C68" s="213" t="str">
        <f>+Seznam!$C$2</f>
        <v>STEN MARKETING OPEN 2014</v>
      </c>
      <c r="D68" s="213"/>
      <c r="E68" s="213"/>
      <c r="F68" s="213"/>
      <c r="G68" s="213"/>
      <c r="I68" s="38">
        <v>63</v>
      </c>
      <c r="J68" s="108">
        <v>1</v>
      </c>
      <c r="K68" s="114">
        <f>IF(B262="","",B262)</f>
      </c>
      <c r="L68" s="115" t="str">
        <f>IF(K68="","",VLOOKUP(K68,Seznam!$A$5:$E$244,2,1))&amp;" "&amp;IF(K68="","",VLOOKUP(K68,Seznam!$A$5:$E$244,3,1))</f>
        <v> </v>
      </c>
      <c r="M68" s="115">
        <f>IF(B264="","",B264)</f>
      </c>
      <c r="N68" s="115" t="str">
        <f>IF(M68="","",VLOOKUP(M68,Seznam!$A$5:$E$244,2,1))&amp;" "&amp;IF(M68="","",VLOOKUP(M68,Seznam!$A$5:$E$244,3,1))</f>
        <v> </v>
      </c>
      <c r="O68" s="116"/>
      <c r="P68" s="117"/>
      <c r="Q68" s="117"/>
      <c r="R68" s="117"/>
      <c r="S68" s="117"/>
      <c r="T68" s="117"/>
      <c r="U68" s="118"/>
      <c r="V68" s="132"/>
      <c r="W68" s="65" t="s">
        <v>44</v>
      </c>
      <c r="X68" s="54" t="str">
        <f>IF($W68="","",IF($W68="1",Seznam!$H$3,Seznam!$J$3))</f>
        <v>14.9.2014</v>
      </c>
      <c r="Y68" s="64"/>
      <c r="Z68" s="75"/>
      <c r="AA68" s="127">
        <f t="shared" si="0"/>
      </c>
      <c r="AB68" s="127" t="str">
        <f>" "&amp;IF(AA68="","",VLOOKUP(AA68,Seznam!$A$5:$E$244,4,1))</f>
        <v> </v>
      </c>
      <c r="AC68" s="128" t="str">
        <f t="shared" si="1"/>
        <v> </v>
      </c>
    </row>
    <row r="69" spans="1:29" ht="19.5" customHeight="1" thickBot="1">
      <c r="A69" s="38"/>
      <c r="B69" s="43"/>
      <c r="C69" s="43" t="str">
        <f>+Seznam!$C$3</f>
        <v>Praha</v>
      </c>
      <c r="D69" s="43"/>
      <c r="E69" s="44"/>
      <c r="F69" s="44"/>
      <c r="G69" s="44" t="str">
        <f>+Seznam!$H$3&amp;IF(+Seznam!$J$3="",""," - ")&amp;IF(+Seznam!$J$3="","",+Seznam!$J$3)</f>
        <v>14.9.2014</v>
      </c>
      <c r="I69" s="38">
        <v>64</v>
      </c>
      <c r="J69" s="108">
        <v>1</v>
      </c>
      <c r="K69" s="119">
        <f>IF(B266="","",B266)</f>
      </c>
      <c r="L69" s="120" t="str">
        <f>IF(K69="","",VLOOKUP(K69,Seznam!$A$5:$E$244,2,1))&amp;" "&amp;IF(K69="","",VLOOKUP(K69,Seznam!$A$5:$E$244,3,1))</f>
        <v> </v>
      </c>
      <c r="M69" s="120">
        <f>IF(B268="","",B268)</f>
      </c>
      <c r="N69" s="120" t="str">
        <f>IF(M69="","",VLOOKUP(M69,Seznam!$A$5:$E$244,2,1))&amp;" "&amp;IF(M69="","",VLOOKUP(M69,Seznam!$A$5:$E$244,3,1))</f>
        <v> </v>
      </c>
      <c r="O69" s="121"/>
      <c r="P69" s="122"/>
      <c r="Q69" s="122"/>
      <c r="R69" s="122"/>
      <c r="S69" s="122"/>
      <c r="T69" s="122"/>
      <c r="U69" s="123"/>
      <c r="V69" s="133"/>
      <c r="W69" s="65" t="s">
        <v>44</v>
      </c>
      <c r="X69" s="54" t="str">
        <f>IF($W69="","",IF($W69="1",Seznam!$H$3,Seznam!$J$3))</f>
        <v>14.9.2014</v>
      </c>
      <c r="Y69" s="64"/>
      <c r="Z69" s="75"/>
      <c r="AA69" s="127">
        <f t="shared" si="0"/>
      </c>
      <c r="AB69" s="127" t="str">
        <f>" "&amp;IF(AA69="","",VLOOKUP(AA69,Seznam!$A$5:$E$244,4,1))</f>
        <v> </v>
      </c>
      <c r="AC69" s="128" t="str">
        <f t="shared" si="1"/>
        <v> </v>
      </c>
    </row>
    <row r="70" spans="2:28" s="38" customFormat="1" ht="30" customHeight="1" thickBot="1">
      <c r="B70" s="146"/>
      <c r="C70" s="146" t="e">
        <f>$C3</f>
        <v>#REF!</v>
      </c>
      <c r="D70" s="146"/>
      <c r="E70" s="149"/>
      <c r="F70" s="150"/>
      <c r="G70" s="147" t="s">
        <v>96</v>
      </c>
      <c r="X70" s="48"/>
      <c r="Y70" s="48"/>
      <c r="Z70" s="48"/>
      <c r="AA70" s="49"/>
      <c r="AB70" s="49"/>
    </row>
    <row r="71" spans="2:28" s="38" customFormat="1" ht="21" hidden="1" thickBot="1">
      <c r="B71" s="146"/>
      <c r="C71" s="146"/>
      <c r="D71" s="146"/>
      <c r="E71" s="149"/>
      <c r="F71" s="150"/>
      <c r="G71" s="147"/>
      <c r="X71" s="48"/>
      <c r="Y71" s="48"/>
      <c r="Z71" s="48"/>
      <c r="AA71" s="49"/>
      <c r="AB71" s="49"/>
    </row>
    <row r="72" spans="1:29" ht="19.5" customHeight="1" thickBot="1">
      <c r="A72" s="40">
        <v>33</v>
      </c>
      <c r="B72" s="37"/>
      <c r="C72" s="52" t="str">
        <f>IF(B72="","",VLOOKUP(B72,Seznam!$A$5:$E$244,2,1))&amp;" "&amp;IF(B72="","",VLOOKUP(B72,Seznam!$A$5:$E$244,3,1))&amp;" "&amp;IF(B72="","","(")&amp;IF(B72="","",VLOOKUP(B72,Seznam!$A$5:$E$244,5,1))&amp;IF(B72="","",")")</f>
        <v>  </v>
      </c>
      <c r="D72" s="68"/>
      <c r="E72" s="51"/>
      <c r="F72" s="51"/>
      <c r="G72" s="51"/>
      <c r="I72" s="38">
        <v>65</v>
      </c>
      <c r="J72" s="38">
        <v>2</v>
      </c>
      <c r="K72" s="109">
        <f>IF(AA6="","",AA6)</f>
      </c>
      <c r="L72" s="110" t="str">
        <f>IF(K72="","",VLOOKUP(K72,Seznam!$A$5:$E$244,2,1))&amp;" "&amp;IF(K72="","",VLOOKUP(K72,Seznam!$A$5:$E$244,3,1))</f>
        <v> </v>
      </c>
      <c r="M72" s="110">
        <f>IF(AA7="","",AA7)</f>
      </c>
      <c r="N72" s="110" t="str">
        <f>IF(M72="","",VLOOKUP(M72,Seznam!$A$5:$E$244,2,1))&amp;" "&amp;IF(M72="","",VLOOKUP(M72,Seznam!$A$5:$E$244,3,1))</f>
        <v> </v>
      </c>
      <c r="O72" s="111"/>
      <c r="P72" s="112"/>
      <c r="Q72" s="112"/>
      <c r="R72" s="112"/>
      <c r="S72" s="112"/>
      <c r="T72" s="112"/>
      <c r="U72" s="113"/>
      <c r="V72" s="131"/>
      <c r="W72" s="65" t="s">
        <v>44</v>
      </c>
      <c r="X72" s="54" t="str">
        <f>IF($W72="","",IF($W72="1",Seznam!$H$3,Seznam!$J$3))</f>
        <v>14.9.2014</v>
      </c>
      <c r="Y72" s="64"/>
      <c r="Z72" s="75"/>
      <c r="AA72" s="127">
        <f aca="true" t="shared" si="2" ref="AA72:AA103">IF($O72="",IF($V72="","",IF($V72="wo",$K72,$M72)),IF(COUNTIF($O72:$U72,"&gt;0")&gt;COUNTIF($O72:$U72,"&lt;0"),$K72,$M72))</f>
      </c>
      <c r="AB72" s="127" t="str">
        <f>" "&amp;IF(AA72="","",VLOOKUP(AA72,Seznam!$A$5:$E$244,4,1))</f>
        <v> </v>
      </c>
      <c r="AC72" s="128" t="str">
        <f>" "&amp;IF($O72="",IF($V72="",IF($M$2="A",$X72&amp;" v "&amp;$Y72&amp;", stůl č. "&amp;$Z72,),CEILING($M$1/2,1)&amp;" : 0 W.O."),IF($AA72=$K72,COUNTIF($O72:$U72,"&gt;0")&amp;" : "&amp;COUNTIF($O72:$U72,"&lt;0")&amp;" ("&amp;$O72&amp;", "&amp;$P72&amp;", "&amp;$Q72&amp;IF($R72="","",", "&amp;$R72)&amp;IF($S72="","",", "&amp;$S72)&amp;IF($T72="","",", "&amp;$T72)&amp;IF($U72="","",", "&amp;$U72)&amp;")",COUNTIF($O72:$U72,"&lt;0")&amp;" : "&amp;COUNTIF($O72:$U72,"&gt;0")&amp;" ("&amp;-$O72&amp;", "&amp;-$P72&amp;", "&amp;-$Q72&amp;IF($R72="","",", "&amp;-$R72)&amp;IF($S72="","",", "&amp;-$S72)&amp;IF($T72="","",", "&amp;-$T72)&amp;IF($U72="","",", "&amp;-$U72)&amp;")"))</f>
        <v> </v>
      </c>
    </row>
    <row r="73" spans="2:29" ht="19.5" customHeight="1" thickBot="1" thickTop="1">
      <c r="B73" s="71"/>
      <c r="C73" s="72"/>
      <c r="D73" s="137" t="str">
        <f>$AB22</f>
        <v> </v>
      </c>
      <c r="E73" s="51"/>
      <c r="F73" s="51"/>
      <c r="G73" s="51"/>
      <c r="I73" s="38">
        <v>66</v>
      </c>
      <c r="J73" s="38">
        <v>2</v>
      </c>
      <c r="K73" s="114">
        <f>IF(AA8="","",AA8)</f>
      </c>
      <c r="L73" s="115" t="str">
        <f>IF(K73="","",VLOOKUP(K73,Seznam!$A$5:$E$244,2,1))&amp;" "&amp;IF(K73="","",VLOOKUP(K73,Seznam!$A$5:$E$244,3,1))</f>
        <v> </v>
      </c>
      <c r="M73" s="115">
        <f>IF(AA9="","",AA9)</f>
      </c>
      <c r="N73" s="115" t="str">
        <f>IF(M73="","",VLOOKUP(M73,Seznam!$A$5:$E$244,2,1))&amp;" "&amp;IF(M73="","",VLOOKUP(M73,Seznam!$A$5:$E$244,3,1))</f>
        <v> </v>
      </c>
      <c r="O73" s="116"/>
      <c r="P73" s="117"/>
      <c r="Q73" s="117"/>
      <c r="R73" s="117"/>
      <c r="S73" s="117"/>
      <c r="T73" s="117"/>
      <c r="U73" s="118"/>
      <c r="V73" s="132"/>
      <c r="W73" s="65" t="s">
        <v>44</v>
      </c>
      <c r="X73" s="54" t="str">
        <f>IF($W73="","",IF($W73="1",Seznam!$H$3,Seznam!$J$3))</f>
        <v>14.9.2014</v>
      </c>
      <c r="Y73" s="64"/>
      <c r="Z73" s="75"/>
      <c r="AA73" s="127">
        <f t="shared" si="2"/>
      </c>
      <c r="AB73" s="127" t="str">
        <f>" "&amp;IF(AA73="","",VLOOKUP(AA73,Seznam!$A$5:$E$244,4,1))</f>
        <v> </v>
      </c>
      <c r="AC73" s="128" t="str">
        <f aca="true" t="shared" si="3" ref="AC73:AC129">" "&amp;IF($O73="",IF($V73="",IF($M$2="A",$X73&amp;" v "&amp;$Y73&amp;", stůl č. "&amp;$Z73,),CEILING($M$1/2,1)&amp;" : 0 W.O."),IF($AA73=$K73,COUNTIF($O73:$U73,"&gt;0")&amp;" : "&amp;COUNTIF($O73:$U73,"&lt;0")&amp;" ("&amp;$O73&amp;", "&amp;$P73&amp;", "&amp;$Q73&amp;IF($R73="","",", "&amp;$R73)&amp;IF($S73="","",", "&amp;$S73)&amp;IF($T73="","",", "&amp;$T73)&amp;IF($U73="","",", "&amp;$U73)&amp;")",COUNTIF($O73:$U73,"&lt;0")&amp;" : "&amp;COUNTIF($O73:$U73,"&gt;0")&amp;" ("&amp;-$O73&amp;", "&amp;-$P73&amp;", "&amp;-$Q73&amp;IF($R73="","",", "&amp;-$R73)&amp;IF($S73="","",", "&amp;-$S73)&amp;IF($T73="","",", "&amp;-$T73)&amp;IF($U73="","",", "&amp;-$U73)&amp;")"))</f>
        <v> </v>
      </c>
    </row>
    <row r="74" spans="1:29" ht="19.5" customHeight="1" thickBot="1" thickTop="1">
      <c r="A74" s="40">
        <v>34</v>
      </c>
      <c r="B74" s="35"/>
      <c r="C74" s="52" t="str">
        <f>IF(B74="","",VLOOKUP(B74,Seznam!$A$5:$E$244,2,1))&amp;" "&amp;IF(B74="","",VLOOKUP(B74,Seznam!$A$5:$E$244,3,1))&amp;" "&amp;IF(B74="","","(")&amp;IF(B74="","",VLOOKUP(B74,Seznam!$A$5:$E$244,5,1))&amp;IF(B74="","",")")</f>
        <v>  </v>
      </c>
      <c r="D74" s="129" t="str">
        <f>$AC22</f>
        <v> </v>
      </c>
      <c r="E74" s="58"/>
      <c r="F74" s="51"/>
      <c r="G74" s="51"/>
      <c r="I74" s="38">
        <v>67</v>
      </c>
      <c r="J74" s="38">
        <v>2</v>
      </c>
      <c r="K74" s="114">
        <f>IF(AA10="","",AA10)</f>
      </c>
      <c r="L74" s="115" t="str">
        <f>IF(K74="","",VLOOKUP(K74,Seznam!$A$5:$E$244,2,1))&amp;" "&amp;IF(K74="","",VLOOKUP(K74,Seznam!$A$5:$E$244,3,1))</f>
        <v> </v>
      </c>
      <c r="M74" s="115">
        <f>IF(AA11="","",AA11)</f>
      </c>
      <c r="N74" s="115" t="str">
        <f>IF(M74="","",VLOOKUP(M74,Seznam!$A$5:$E$244,2,1))&amp;" "&amp;IF(M74="","",VLOOKUP(M74,Seznam!$A$5:$E$244,3,1))</f>
        <v> </v>
      </c>
      <c r="O74" s="116"/>
      <c r="P74" s="117"/>
      <c r="Q74" s="117"/>
      <c r="R74" s="117"/>
      <c r="S74" s="117"/>
      <c r="T74" s="117"/>
      <c r="U74" s="118"/>
      <c r="V74" s="132"/>
      <c r="W74" s="65" t="s">
        <v>44</v>
      </c>
      <c r="X74" s="54" t="str">
        <f>IF($W74="","",IF($W74="1",Seznam!$H$3,Seznam!$J$3))</f>
        <v>14.9.2014</v>
      </c>
      <c r="Y74" s="64"/>
      <c r="Z74" s="75"/>
      <c r="AA74" s="127">
        <f t="shared" si="2"/>
      </c>
      <c r="AB74" s="127" t="str">
        <f>" "&amp;IF(AA74="","",VLOOKUP(AA74,Seznam!$A$5:$E$244,4,1))</f>
        <v> </v>
      </c>
      <c r="AC74" s="128" t="str">
        <f t="shared" si="3"/>
        <v> </v>
      </c>
    </row>
    <row r="75" spans="1:29" ht="19.5" customHeight="1" thickBot="1" thickTop="1">
      <c r="A75" s="38"/>
      <c r="B75" s="104"/>
      <c r="C75" s="105"/>
      <c r="D75" s="55"/>
      <c r="E75" s="137" t="str">
        <f>$AB80</f>
        <v> </v>
      </c>
      <c r="F75" s="107"/>
      <c r="G75" s="107"/>
      <c r="I75" s="38">
        <v>68</v>
      </c>
      <c r="J75" s="38">
        <v>2</v>
      </c>
      <c r="K75" s="119">
        <f>IF(AA12="","",AA12)</f>
      </c>
      <c r="L75" s="120" t="str">
        <f>IF(K75="","",VLOOKUP(K75,Seznam!$A$5:$E$244,2,1))&amp;" "&amp;IF(K75="","",VLOOKUP(K75,Seznam!$A$5:$E$244,3,1))</f>
        <v> </v>
      </c>
      <c r="M75" s="120">
        <f>IF(AA13="","",AA13)</f>
      </c>
      <c r="N75" s="120" t="str">
        <f>IF(M75="","",VLOOKUP(M75,Seznam!$A$5:$E$244,2,1))&amp;" "&amp;IF(M75="","",VLOOKUP(M75,Seznam!$A$5:$E$244,3,1))</f>
        <v> </v>
      </c>
      <c r="O75" s="121"/>
      <c r="P75" s="122"/>
      <c r="Q75" s="122"/>
      <c r="R75" s="122"/>
      <c r="S75" s="122"/>
      <c r="T75" s="122"/>
      <c r="U75" s="123"/>
      <c r="V75" s="133"/>
      <c r="W75" s="65" t="s">
        <v>44</v>
      </c>
      <c r="X75" s="54" t="str">
        <f>IF($W75="","",IF($W75="1",Seznam!$H$3,Seznam!$J$3))</f>
        <v>14.9.2014</v>
      </c>
      <c r="Y75" s="64"/>
      <c r="Z75" s="75"/>
      <c r="AA75" s="127">
        <f t="shared" si="2"/>
      </c>
      <c r="AB75" s="127" t="str">
        <f>" "&amp;IF(AA75="","",VLOOKUP(AA75,Seznam!$A$5:$E$244,4,1))</f>
        <v> </v>
      </c>
      <c r="AC75" s="128" t="str">
        <f t="shared" si="3"/>
        <v> </v>
      </c>
    </row>
    <row r="76" spans="1:29" ht="19.5" customHeight="1" thickBot="1" thickTop="1">
      <c r="A76" s="40">
        <v>35</v>
      </c>
      <c r="B76" s="35"/>
      <c r="C76" s="52" t="str">
        <f>IF(B76="","",VLOOKUP(B76,Seznam!$A$5:$E$244,2,1))&amp;" "&amp;IF(B76="","",VLOOKUP(B76,Seznam!$A$5:$E$244,3,1))&amp;" "&amp;IF(B76="","","(")&amp;IF(B76="","",VLOOKUP(B76,Seznam!$A$5:$E$244,5,1))&amp;IF(B76="","",")")</f>
        <v>  </v>
      </c>
      <c r="D76" s="73"/>
      <c r="E76" s="129" t="str">
        <f>$AC80</f>
        <v> </v>
      </c>
      <c r="F76" s="56"/>
      <c r="G76" s="57"/>
      <c r="I76" s="38">
        <v>69</v>
      </c>
      <c r="J76" s="38">
        <v>2</v>
      </c>
      <c r="K76" s="109">
        <f>IF(AA14="","",AA14)</f>
      </c>
      <c r="L76" s="110" t="str">
        <f>IF(K76="","",VLOOKUP(K76,Seznam!$A$5:$E$244,2,1))&amp;" "&amp;IF(K76="","",VLOOKUP(K76,Seznam!$A$5:$E$244,3,1))</f>
        <v> </v>
      </c>
      <c r="M76" s="110">
        <f>IF(AA15="","",AA15)</f>
      </c>
      <c r="N76" s="110" t="str">
        <f>IF(M76="","",VLOOKUP(M76,Seznam!$A$5:$E$244,2,1))&amp;" "&amp;IF(M76="","",VLOOKUP(M76,Seznam!$A$5:$E$244,3,1))</f>
        <v> </v>
      </c>
      <c r="O76" s="111"/>
      <c r="P76" s="112"/>
      <c r="Q76" s="112"/>
      <c r="R76" s="112"/>
      <c r="S76" s="112"/>
      <c r="T76" s="112"/>
      <c r="U76" s="113"/>
      <c r="V76" s="131"/>
      <c r="W76" s="65" t="s">
        <v>44</v>
      </c>
      <c r="X76" s="54" t="str">
        <f>IF($W76="","",IF($W76="1",Seznam!$H$3,Seznam!$J$3))</f>
        <v>14.9.2014</v>
      </c>
      <c r="Y76" s="64"/>
      <c r="Z76" s="75"/>
      <c r="AA76" s="127">
        <f t="shared" si="2"/>
      </c>
      <c r="AB76" s="127" t="str">
        <f>" "&amp;IF(AA76="","",VLOOKUP(AA76,Seznam!$A$5:$E$244,4,1))</f>
        <v> </v>
      </c>
      <c r="AC76" s="128" t="str">
        <f t="shared" si="3"/>
        <v> </v>
      </c>
    </row>
    <row r="77" spans="2:29" ht="19.5" customHeight="1" thickBot="1" thickTop="1">
      <c r="B77" s="71"/>
      <c r="C77" s="72"/>
      <c r="D77" s="137" t="str">
        <f>$AB23</f>
        <v> </v>
      </c>
      <c r="E77" s="58"/>
      <c r="F77" s="58"/>
      <c r="G77" s="51"/>
      <c r="I77" s="38">
        <v>70</v>
      </c>
      <c r="J77" s="38">
        <v>2</v>
      </c>
      <c r="K77" s="114">
        <f>IF(AA16="","",AA16)</f>
      </c>
      <c r="L77" s="115" t="str">
        <f>IF(K77="","",VLOOKUP(K77,Seznam!$A$5:$E$244,2,1))&amp;" "&amp;IF(K77="","",VLOOKUP(K77,Seznam!$A$5:$E$244,3,1))</f>
        <v> </v>
      </c>
      <c r="M77" s="115">
        <f>IF(AA17="","",AA17)</f>
      </c>
      <c r="N77" s="115" t="str">
        <f>IF(M77="","",VLOOKUP(M77,Seznam!$A$5:$E$244,2,1))&amp;" "&amp;IF(M77="","",VLOOKUP(M77,Seznam!$A$5:$E$244,3,1))</f>
        <v> </v>
      </c>
      <c r="O77" s="116"/>
      <c r="P77" s="117"/>
      <c r="Q77" s="117"/>
      <c r="R77" s="117"/>
      <c r="S77" s="117"/>
      <c r="T77" s="117"/>
      <c r="U77" s="118"/>
      <c r="V77" s="132"/>
      <c r="W77" s="65" t="s">
        <v>44</v>
      </c>
      <c r="X77" s="54" t="str">
        <f>IF($W77="","",IF($W77="1",Seznam!$H$3,Seznam!$J$3))</f>
        <v>14.9.2014</v>
      </c>
      <c r="Y77" s="64"/>
      <c r="Z77" s="75"/>
      <c r="AA77" s="127">
        <f t="shared" si="2"/>
      </c>
      <c r="AB77" s="127" t="str">
        <f>" "&amp;IF(AA77="","",VLOOKUP(AA77,Seznam!$A$5:$E$244,4,1))</f>
        <v> </v>
      </c>
      <c r="AC77" s="128" t="str">
        <f t="shared" si="3"/>
        <v> </v>
      </c>
    </row>
    <row r="78" spans="1:29" ht="19.5" customHeight="1" thickBot="1" thickTop="1">
      <c r="A78" s="40">
        <v>36</v>
      </c>
      <c r="B78" s="36"/>
      <c r="C78" s="52" t="str">
        <f>IF(B78="","",VLOOKUP(B78,Seznam!$A$5:$E$244,2,1))&amp;" "&amp;IF(B78="","",VLOOKUP(B78,Seznam!$A$5:$E$244,3,1))&amp;" "&amp;IF(B78="","","(")&amp;IF(B78="","",VLOOKUP(B78,Seznam!$A$5:$E$244,5,1))&amp;IF(B78="","",")")</f>
        <v>  </v>
      </c>
      <c r="D78" s="129" t="str">
        <f>$AC23</f>
        <v> </v>
      </c>
      <c r="E78" s="57"/>
      <c r="F78" s="58"/>
      <c r="G78" s="57"/>
      <c r="I78" s="38">
        <v>71</v>
      </c>
      <c r="J78" s="38">
        <v>2</v>
      </c>
      <c r="K78" s="114">
        <f>IF(AA18="","",AA18)</f>
      </c>
      <c r="L78" s="115" t="str">
        <f>IF(K78="","",VLOOKUP(K78,Seznam!$A$5:$E$244,2,1))&amp;" "&amp;IF(K78="","",VLOOKUP(K78,Seznam!$A$5:$E$244,3,1))</f>
        <v> </v>
      </c>
      <c r="M78" s="115">
        <f>IF(AA19="","",AA19)</f>
      </c>
      <c r="N78" s="115" t="str">
        <f>IF(M78="","",VLOOKUP(M78,Seznam!$A$5:$E$244,2,1))&amp;" "&amp;IF(M78="","",VLOOKUP(M78,Seznam!$A$5:$E$244,3,1))</f>
        <v> </v>
      </c>
      <c r="O78" s="116"/>
      <c r="P78" s="117"/>
      <c r="Q78" s="117"/>
      <c r="R78" s="117"/>
      <c r="S78" s="117"/>
      <c r="T78" s="117"/>
      <c r="U78" s="118"/>
      <c r="V78" s="132"/>
      <c r="W78" s="65" t="s">
        <v>44</v>
      </c>
      <c r="X78" s="54" t="str">
        <f>IF($W78="","",IF($W78="1",Seznam!$H$3,Seznam!$J$3))</f>
        <v>14.9.2014</v>
      </c>
      <c r="Y78" s="64"/>
      <c r="Z78" s="75"/>
      <c r="AA78" s="127">
        <f t="shared" si="2"/>
      </c>
      <c r="AB78" s="127" t="str">
        <f>" "&amp;IF(AA78="","",VLOOKUP(AA78,Seznam!$A$5:$E$244,4,1))</f>
        <v> </v>
      </c>
      <c r="AC78" s="128" t="str">
        <f t="shared" si="3"/>
        <v> </v>
      </c>
    </row>
    <row r="79" spans="1:29" ht="19.5" customHeight="1" thickBot="1" thickTop="1">
      <c r="A79" s="38"/>
      <c r="B79" s="104"/>
      <c r="C79" s="105"/>
      <c r="D79" s="55"/>
      <c r="E79" s="106"/>
      <c r="F79" s="137" t="str">
        <f>$AB109</f>
        <v> </v>
      </c>
      <c r="G79" s="57"/>
      <c r="I79" s="38">
        <v>72</v>
      </c>
      <c r="J79" s="38">
        <v>2</v>
      </c>
      <c r="K79" s="119">
        <f>IF(AA20="","",AA20)</f>
      </c>
      <c r="L79" s="120" t="str">
        <f>IF(K79="","",VLOOKUP(K79,Seznam!$A$5:$E$244,2,1))&amp;" "&amp;IF(K79="","",VLOOKUP(K79,Seznam!$A$5:$E$244,3,1))</f>
        <v> </v>
      </c>
      <c r="M79" s="120">
        <f>IF(AA21="","",AA21)</f>
      </c>
      <c r="N79" s="120" t="str">
        <f>IF(M79="","",VLOOKUP(M79,Seznam!$A$5:$E$244,2,1))&amp;" "&amp;IF(M79="","",VLOOKUP(M79,Seznam!$A$5:$E$244,3,1))</f>
        <v> </v>
      </c>
      <c r="O79" s="121"/>
      <c r="P79" s="122"/>
      <c r="Q79" s="122"/>
      <c r="R79" s="122"/>
      <c r="S79" s="122"/>
      <c r="T79" s="122"/>
      <c r="U79" s="123"/>
      <c r="V79" s="133"/>
      <c r="W79" s="65" t="s">
        <v>44</v>
      </c>
      <c r="X79" s="54" t="str">
        <f>IF($W79="","",IF($W79="1",Seznam!$H$3,Seznam!$J$3))</f>
        <v>14.9.2014</v>
      </c>
      <c r="Y79" s="64"/>
      <c r="Z79" s="75"/>
      <c r="AA79" s="127">
        <f t="shared" si="2"/>
      </c>
      <c r="AB79" s="127" t="str">
        <f>" "&amp;IF(AA79="","",VLOOKUP(AA79,Seznam!$A$5:$E$244,4,1))</f>
        <v> </v>
      </c>
      <c r="AC79" s="128" t="str">
        <f t="shared" si="3"/>
        <v> </v>
      </c>
    </row>
    <row r="80" spans="1:29" ht="19.5" customHeight="1" thickBot="1" thickTop="1">
      <c r="A80" s="40">
        <v>37</v>
      </c>
      <c r="B80" s="36"/>
      <c r="C80" s="52" t="str">
        <f>IF(B80="","",VLOOKUP(B80,Seznam!$A$5:$E$244,2,1))&amp;" "&amp;IF(B80="","",VLOOKUP(B80,Seznam!$A$5:$E$244,3,1))&amp;" "&amp;IF(B80="","","(")&amp;IF(B80="","",VLOOKUP(B80,Seznam!$A$5:$E$244,5,1))&amp;IF(B80="","",")")</f>
        <v>  </v>
      </c>
      <c r="D80" s="151"/>
      <c r="E80" s="51"/>
      <c r="F80" s="129" t="str">
        <f>$AC109</f>
        <v> </v>
      </c>
      <c r="G80" s="74"/>
      <c r="I80" s="38">
        <v>73</v>
      </c>
      <c r="J80" s="38">
        <v>2</v>
      </c>
      <c r="K80" s="109">
        <f>IF(AA22="","",AA22)</f>
      </c>
      <c r="L80" s="110" t="str">
        <f>IF(K80="","",VLOOKUP(K80,Seznam!$A$5:$E$244,2,1))&amp;" "&amp;IF(K80="","",VLOOKUP(K80,Seznam!$A$5:$E$244,3,1))</f>
        <v> </v>
      </c>
      <c r="M80" s="110">
        <f>IF(AA23="","",AA23)</f>
      </c>
      <c r="N80" s="110" t="str">
        <f>IF(M80="","",VLOOKUP(M80,Seznam!$A$5:$E$244,2,1))&amp;" "&amp;IF(M80="","",VLOOKUP(M80,Seznam!$A$5:$E$244,3,1))</f>
        <v> </v>
      </c>
      <c r="O80" s="111"/>
      <c r="P80" s="112"/>
      <c r="Q80" s="112"/>
      <c r="R80" s="112"/>
      <c r="S80" s="112"/>
      <c r="T80" s="112"/>
      <c r="U80" s="113"/>
      <c r="V80" s="131"/>
      <c r="W80" s="65" t="s">
        <v>44</v>
      </c>
      <c r="X80" s="54" t="str">
        <f>IF($W80="","",IF($W80="1",Seznam!$H$3,Seznam!$J$3))</f>
        <v>14.9.2014</v>
      </c>
      <c r="Y80" s="64"/>
      <c r="Z80" s="75"/>
      <c r="AA80" s="127">
        <f t="shared" si="2"/>
      </c>
      <c r="AB80" s="127" t="str">
        <f>" "&amp;IF(AA80="","",VLOOKUP(AA80,Seznam!$A$5:$E$244,4,1))</f>
        <v> </v>
      </c>
      <c r="AC80" s="128" t="str">
        <f t="shared" si="3"/>
        <v> </v>
      </c>
    </row>
    <row r="81" spans="2:29" ht="19.5" customHeight="1" thickBot="1" thickTop="1">
      <c r="B81" s="71"/>
      <c r="C81" s="72"/>
      <c r="D81" s="137" t="str">
        <f>$AB24</f>
        <v> </v>
      </c>
      <c r="E81" s="51"/>
      <c r="F81" s="58"/>
      <c r="G81" s="58"/>
      <c r="I81" s="38">
        <v>74</v>
      </c>
      <c r="J81" s="38">
        <v>2</v>
      </c>
      <c r="K81" s="114">
        <f>IF(AA24="","",AA24)</f>
      </c>
      <c r="L81" s="115" t="str">
        <f>IF(K81="","",VLOOKUP(K81,Seznam!$A$5:$E$244,2,1))&amp;" "&amp;IF(K81="","",VLOOKUP(K81,Seznam!$A$5:$E$244,3,1))</f>
        <v> </v>
      </c>
      <c r="M81" s="115">
        <f>IF(AA25="","",AA25)</f>
      </c>
      <c r="N81" s="115" t="str">
        <f>IF(M81="","",VLOOKUP(M81,Seznam!$A$5:$E$244,2,1))&amp;" "&amp;IF(M81="","",VLOOKUP(M81,Seznam!$A$5:$E$244,3,1))</f>
        <v> </v>
      </c>
      <c r="O81" s="116"/>
      <c r="P81" s="117"/>
      <c r="Q81" s="117"/>
      <c r="R81" s="117"/>
      <c r="S81" s="117"/>
      <c r="T81" s="117"/>
      <c r="U81" s="118"/>
      <c r="V81" s="132"/>
      <c r="W81" s="65" t="s">
        <v>44</v>
      </c>
      <c r="X81" s="54" t="str">
        <f>IF($W81="","",IF($W81="1",Seznam!$H$3,Seznam!$J$3))</f>
        <v>14.9.2014</v>
      </c>
      <c r="Y81" s="64"/>
      <c r="Z81" s="75"/>
      <c r="AA81" s="127">
        <f t="shared" si="2"/>
      </c>
      <c r="AB81" s="127" t="str">
        <f>" "&amp;IF(AA81="","",VLOOKUP(AA81,Seznam!$A$5:$E$244,4,1))</f>
        <v> </v>
      </c>
      <c r="AC81" s="128" t="str">
        <f t="shared" si="3"/>
        <v> </v>
      </c>
    </row>
    <row r="82" spans="1:29" ht="19.5" customHeight="1" thickBot="1" thickTop="1">
      <c r="A82" s="40">
        <v>38</v>
      </c>
      <c r="B82" s="35"/>
      <c r="C82" s="52" t="str">
        <f>IF(B82="","",VLOOKUP(B82,Seznam!$A$5:$E$244,2,1))&amp;" "&amp;IF(B82="","",VLOOKUP(B82,Seznam!$A$5:$E$244,3,1))&amp;" "&amp;IF(B82="","","(")&amp;IF(B82="","",VLOOKUP(B82,Seznam!$A$5:$E$244,5,1))&amp;IF(B82="","",")")</f>
        <v>  </v>
      </c>
      <c r="D82" s="129" t="str">
        <f>$AC24</f>
        <v> </v>
      </c>
      <c r="E82" s="58"/>
      <c r="F82" s="58"/>
      <c r="G82" s="58"/>
      <c r="I82" s="38">
        <v>75</v>
      </c>
      <c r="J82" s="38">
        <v>2</v>
      </c>
      <c r="K82" s="114">
        <f>IF(AA26="","",AA26)</f>
      </c>
      <c r="L82" s="115" t="str">
        <f>IF(K82="","",VLOOKUP(K82,Seznam!$A$5:$E$244,2,1))&amp;" "&amp;IF(K82="","",VLOOKUP(K82,Seznam!$A$5:$E$244,3,1))</f>
        <v> </v>
      </c>
      <c r="M82" s="115">
        <f>IF(AA27="","",AA27)</f>
      </c>
      <c r="N82" s="115" t="str">
        <f>IF(M82="","",VLOOKUP(M82,Seznam!$A$5:$E$244,2,1))&amp;" "&amp;IF(M82="","",VLOOKUP(M82,Seznam!$A$5:$E$244,3,1))</f>
        <v> </v>
      </c>
      <c r="O82" s="116"/>
      <c r="P82" s="117"/>
      <c r="Q82" s="117"/>
      <c r="R82" s="117"/>
      <c r="S82" s="117"/>
      <c r="T82" s="117"/>
      <c r="U82" s="118"/>
      <c r="V82" s="132"/>
      <c r="W82" s="65" t="s">
        <v>44</v>
      </c>
      <c r="X82" s="54" t="str">
        <f>IF($W82="","",IF($W82="1",Seznam!$H$3,Seznam!$J$3))</f>
        <v>14.9.2014</v>
      </c>
      <c r="Y82" s="64"/>
      <c r="Z82" s="75"/>
      <c r="AA82" s="127">
        <f t="shared" si="2"/>
      </c>
      <c r="AB82" s="127" t="str">
        <f>" "&amp;IF(AA82="","",VLOOKUP(AA82,Seznam!$A$5:$E$244,4,1))</f>
        <v> </v>
      </c>
      <c r="AC82" s="128" t="str">
        <f t="shared" si="3"/>
        <v> </v>
      </c>
    </row>
    <row r="83" spans="1:29" ht="19.5" customHeight="1" thickBot="1" thickTop="1">
      <c r="A83" s="38"/>
      <c r="B83" s="104"/>
      <c r="C83" s="105"/>
      <c r="D83" s="55"/>
      <c r="E83" s="138" t="str">
        <f>$AB81</f>
        <v> </v>
      </c>
      <c r="F83" s="107"/>
      <c r="G83" s="56"/>
      <c r="I83" s="38">
        <v>76</v>
      </c>
      <c r="J83" s="38">
        <v>2</v>
      </c>
      <c r="K83" s="119">
        <f>IF(AA28="","",AA28)</f>
      </c>
      <c r="L83" s="120" t="str">
        <f>IF(K83="","",VLOOKUP(K83,Seznam!$A$5:$E$244,2,1))&amp;" "&amp;IF(K83="","",VLOOKUP(K83,Seznam!$A$5:$E$244,3,1))</f>
        <v> </v>
      </c>
      <c r="M83" s="120">
        <f>IF(AA29="","",AA29)</f>
      </c>
      <c r="N83" s="120" t="str">
        <f>IF(M83="","",VLOOKUP(M83,Seznam!$A$5:$E$244,2,1))&amp;" "&amp;IF(M83="","",VLOOKUP(M83,Seznam!$A$5:$E$244,3,1))</f>
        <v> </v>
      </c>
      <c r="O83" s="121"/>
      <c r="P83" s="122"/>
      <c r="Q83" s="122"/>
      <c r="R83" s="122"/>
      <c r="S83" s="122"/>
      <c r="T83" s="122"/>
      <c r="U83" s="123"/>
      <c r="V83" s="133"/>
      <c r="W83" s="65" t="s">
        <v>44</v>
      </c>
      <c r="X83" s="54" t="str">
        <f>IF($W83="","",IF($W83="1",Seznam!$H$3,Seznam!$J$3))</f>
        <v>14.9.2014</v>
      </c>
      <c r="Y83" s="64"/>
      <c r="Z83" s="75"/>
      <c r="AA83" s="127">
        <f t="shared" si="2"/>
      </c>
      <c r="AB83" s="127" t="str">
        <f>" "&amp;IF(AA83="","",VLOOKUP(AA83,Seznam!$A$5:$E$244,4,1))</f>
        <v> </v>
      </c>
      <c r="AC83" s="128" t="str">
        <f t="shared" si="3"/>
        <v> </v>
      </c>
    </row>
    <row r="84" spans="1:29" ht="19.5" customHeight="1" thickBot="1" thickTop="1">
      <c r="A84" s="40">
        <v>39</v>
      </c>
      <c r="B84" s="35"/>
      <c r="C84" s="52" t="str">
        <f>IF(B84="","",VLOOKUP(B84,Seznam!$A$5:$E$244,2,1))&amp;" "&amp;IF(B84="","",VLOOKUP(B84,Seznam!$A$5:$E$244,3,1))&amp;" "&amp;IF(B84="","","(")&amp;IF(B84="","",VLOOKUP(B84,Seznam!$A$5:$E$244,5,1))&amp;IF(B84="","",")")</f>
        <v>  </v>
      </c>
      <c r="D84" s="73"/>
      <c r="E84" s="129" t="str">
        <f>$AC81</f>
        <v> </v>
      </c>
      <c r="F84" s="57"/>
      <c r="G84" s="56"/>
      <c r="I84" s="38">
        <v>77</v>
      </c>
      <c r="J84" s="38">
        <v>2</v>
      </c>
      <c r="K84" s="109">
        <f>IF(AA30="","",AA30)</f>
      </c>
      <c r="L84" s="110" t="str">
        <f>IF(K84="","",VLOOKUP(K84,Seznam!$A$5:$E$244,2,1))&amp;" "&amp;IF(K84="","",VLOOKUP(K84,Seznam!$A$5:$E$244,3,1))</f>
        <v> </v>
      </c>
      <c r="M84" s="110">
        <f>IF(AA31="","",AA31)</f>
      </c>
      <c r="N84" s="110" t="str">
        <f>IF(M84="","",VLOOKUP(M84,Seznam!$A$5:$E$244,2,1))&amp;" "&amp;IF(M84="","",VLOOKUP(M84,Seznam!$A$5:$E$244,3,1))</f>
        <v> </v>
      </c>
      <c r="O84" s="111"/>
      <c r="P84" s="112"/>
      <c r="Q84" s="112"/>
      <c r="R84" s="112"/>
      <c r="S84" s="112"/>
      <c r="T84" s="112"/>
      <c r="U84" s="113"/>
      <c r="V84" s="131"/>
      <c r="W84" s="65" t="s">
        <v>44</v>
      </c>
      <c r="X84" s="54" t="str">
        <f>IF($W84="","",IF($W84="1",Seznam!$H$3,Seznam!$J$3))</f>
        <v>14.9.2014</v>
      </c>
      <c r="Y84" s="64"/>
      <c r="Z84" s="75"/>
      <c r="AA84" s="127">
        <f t="shared" si="2"/>
      </c>
      <c r="AB84" s="127" t="str">
        <f>" "&amp;IF(AA84="","",VLOOKUP(AA84,Seznam!$A$5:$E$244,4,1))</f>
        <v> </v>
      </c>
      <c r="AC84" s="128" t="str">
        <f t="shared" si="3"/>
        <v> </v>
      </c>
    </row>
    <row r="85" spans="2:29" ht="19.5" customHeight="1" thickBot="1" thickTop="1">
      <c r="B85" s="71"/>
      <c r="C85" s="72"/>
      <c r="D85" s="137" t="str">
        <f>$AB25</f>
        <v> </v>
      </c>
      <c r="E85" s="58"/>
      <c r="F85" s="51"/>
      <c r="G85" s="58"/>
      <c r="I85" s="38">
        <v>78</v>
      </c>
      <c r="J85" s="38">
        <v>2</v>
      </c>
      <c r="K85" s="114">
        <f>IF(AA32="","",AA32)</f>
      </c>
      <c r="L85" s="115" t="str">
        <f>IF(K85="","",VLOOKUP(K85,Seznam!$A$5:$E$244,2,1))&amp;" "&amp;IF(K85="","",VLOOKUP(K85,Seznam!$A$5:$E$244,3,1))</f>
        <v> </v>
      </c>
      <c r="M85" s="115">
        <f>IF(AA33="","",AA33)</f>
      </c>
      <c r="N85" s="115" t="str">
        <f>IF(M85="","",VLOOKUP(M85,Seznam!$A$5:$E$244,2,1))&amp;" "&amp;IF(M85="","",VLOOKUP(M85,Seznam!$A$5:$E$244,3,1))</f>
        <v> </v>
      </c>
      <c r="O85" s="116"/>
      <c r="P85" s="117"/>
      <c r="Q85" s="117"/>
      <c r="R85" s="117"/>
      <c r="S85" s="117"/>
      <c r="T85" s="117"/>
      <c r="U85" s="118"/>
      <c r="V85" s="132"/>
      <c r="W85" s="65" t="s">
        <v>44</v>
      </c>
      <c r="X85" s="54" t="str">
        <f>IF($W85="","",IF($W85="1",Seznam!$H$3,Seznam!$J$3))</f>
        <v>14.9.2014</v>
      </c>
      <c r="Y85" s="64"/>
      <c r="Z85" s="75"/>
      <c r="AA85" s="127">
        <f t="shared" si="2"/>
      </c>
      <c r="AB85" s="127" t="str">
        <f>" "&amp;IF(AA85="","",VLOOKUP(AA85,Seznam!$A$5:$E$244,4,1))</f>
        <v> </v>
      </c>
      <c r="AC85" s="128" t="str">
        <f t="shared" si="3"/>
        <v> </v>
      </c>
    </row>
    <row r="86" spans="1:29" ht="19.5" customHeight="1" thickBot="1" thickTop="1">
      <c r="A86" s="40">
        <v>40</v>
      </c>
      <c r="B86" s="31"/>
      <c r="C86" s="52" t="str">
        <f>IF(B86="","",VLOOKUP(B86,Seznam!$A$5:$E$244,2,1))&amp;" "&amp;IF(B86="","",VLOOKUP(B86,Seznam!$A$5:$E$244,3,1))&amp;" "&amp;IF(B86="","","(")&amp;IF(B86="","",VLOOKUP(B86,Seznam!$A$5:$E$244,5,1))&amp;IF(B86="","",")")</f>
        <v>  </v>
      </c>
      <c r="D86" s="129" t="str">
        <f>$AC25</f>
        <v> </v>
      </c>
      <c r="E86" s="57"/>
      <c r="F86" s="57"/>
      <c r="G86" s="58"/>
      <c r="I86" s="38">
        <v>79</v>
      </c>
      <c r="J86" s="38">
        <v>2</v>
      </c>
      <c r="K86" s="114">
        <f>IF(AA34="","",AA34)</f>
      </c>
      <c r="L86" s="115" t="str">
        <f>IF(K86="","",VLOOKUP(K86,Seznam!$A$5:$E$244,2,1))&amp;" "&amp;IF(K86="","",VLOOKUP(K86,Seznam!$A$5:$E$244,3,1))</f>
        <v> </v>
      </c>
      <c r="M86" s="115">
        <f>IF(AA35="","",AA35)</f>
      </c>
      <c r="N86" s="115" t="str">
        <f>IF(M86="","",VLOOKUP(M86,Seznam!$A$5:$E$244,2,1))&amp;" "&amp;IF(M86="","",VLOOKUP(M86,Seznam!$A$5:$E$244,3,1))</f>
        <v> </v>
      </c>
      <c r="O86" s="116"/>
      <c r="P86" s="117"/>
      <c r="Q86" s="117"/>
      <c r="R86" s="117"/>
      <c r="S86" s="117"/>
      <c r="T86" s="117"/>
      <c r="U86" s="118"/>
      <c r="V86" s="132"/>
      <c r="W86" s="65" t="s">
        <v>44</v>
      </c>
      <c r="X86" s="54" t="str">
        <f>IF($W86="","",IF($W86="1",Seznam!$H$3,Seznam!$J$3))</f>
        <v>14.9.2014</v>
      </c>
      <c r="Y86" s="64"/>
      <c r="Z86" s="75"/>
      <c r="AA86" s="127">
        <f t="shared" si="2"/>
      </c>
      <c r="AB86" s="127" t="str">
        <f>" "&amp;IF(AA86="","",VLOOKUP(AA86,Seznam!$A$5:$E$244,4,1))</f>
        <v> </v>
      </c>
      <c r="AC86" s="128" t="str">
        <f t="shared" si="3"/>
        <v> </v>
      </c>
    </row>
    <row r="87" spans="1:29" ht="19.5" customHeight="1" thickBot="1" thickTop="1">
      <c r="A87" s="38"/>
      <c r="B87" s="104"/>
      <c r="C87" s="105"/>
      <c r="D87" s="55"/>
      <c r="E87" s="106"/>
      <c r="F87" s="107"/>
      <c r="G87" s="137" t="str">
        <f>$AB124</f>
        <v> </v>
      </c>
      <c r="I87" s="38">
        <v>80</v>
      </c>
      <c r="J87" s="38">
        <v>2</v>
      </c>
      <c r="K87" s="119">
        <f>IF(AA36="","",AA36)</f>
      </c>
      <c r="L87" s="120" t="str">
        <f>IF(K87="","",VLOOKUP(K87,Seznam!$A$5:$E$244,2,1))&amp;" "&amp;IF(K87="","",VLOOKUP(K87,Seznam!$A$5:$E$244,3,1))</f>
        <v> </v>
      </c>
      <c r="M87" s="120">
        <f>IF(AA37="","",AA37)</f>
      </c>
      <c r="N87" s="120" t="str">
        <f>IF(M87="","",VLOOKUP(M87,Seznam!$A$5:$E$244,2,1))&amp;" "&amp;IF(M87="","",VLOOKUP(M87,Seznam!$A$5:$E$244,3,1))</f>
        <v> </v>
      </c>
      <c r="O87" s="121"/>
      <c r="P87" s="122"/>
      <c r="Q87" s="122"/>
      <c r="R87" s="122"/>
      <c r="S87" s="122"/>
      <c r="T87" s="122"/>
      <c r="U87" s="123"/>
      <c r="V87" s="133"/>
      <c r="W87" s="65" t="s">
        <v>44</v>
      </c>
      <c r="X87" s="54" t="str">
        <f>IF($W87="","",IF($W87="1",Seznam!$H$3,Seznam!$J$3))</f>
        <v>14.9.2014</v>
      </c>
      <c r="Y87" s="64"/>
      <c r="Z87" s="75"/>
      <c r="AA87" s="127">
        <f t="shared" si="2"/>
      </c>
      <c r="AB87" s="127" t="str">
        <f>" "&amp;IF(AA87="","",VLOOKUP(AA87,Seznam!$A$5:$E$244,4,1))</f>
        <v> </v>
      </c>
      <c r="AC87" s="128" t="str">
        <f t="shared" si="3"/>
        <v> </v>
      </c>
    </row>
    <row r="88" spans="1:29" ht="19.5" customHeight="1" thickBot="1" thickTop="1">
      <c r="A88" s="40">
        <v>41</v>
      </c>
      <c r="B88" s="31"/>
      <c r="C88" s="52" t="str">
        <f>IF(B88="","",VLOOKUP(B88,Seznam!$A$5:$E$244,2,1))&amp;" "&amp;IF(B88="","",VLOOKUP(B88,Seznam!$A$5:$E$244,3,1))&amp;" "&amp;IF(B88="","","(")&amp;IF(B88="","",VLOOKUP(B88,Seznam!$A$5:$E$244,5,1))&amp;IF(B88="","",")")</f>
        <v>  </v>
      </c>
      <c r="D88" s="68"/>
      <c r="E88" s="51"/>
      <c r="F88" s="51"/>
      <c r="G88" s="129" t="str">
        <f>$AC124</f>
        <v> </v>
      </c>
      <c r="I88" s="38">
        <v>81</v>
      </c>
      <c r="J88" s="38">
        <v>2</v>
      </c>
      <c r="K88" s="109">
        <f>IF(AA38="","",AA38)</f>
      </c>
      <c r="L88" s="110" t="str">
        <f>IF(K88="","",VLOOKUP(K88,Seznam!$A$5:$E$244,2,1))&amp;" "&amp;IF(K88="","",VLOOKUP(K88,Seznam!$A$5:$E$244,3,1))</f>
        <v> </v>
      </c>
      <c r="M88" s="110">
        <f>IF(AA39="","",AA39)</f>
      </c>
      <c r="N88" s="110" t="str">
        <f>IF(M88="","",VLOOKUP(M88,Seznam!$A$5:$E$244,2,1))&amp;" "&amp;IF(M88="","",VLOOKUP(M88,Seznam!$A$5:$E$244,3,1))</f>
        <v> </v>
      </c>
      <c r="O88" s="111"/>
      <c r="P88" s="112"/>
      <c r="Q88" s="112"/>
      <c r="R88" s="112"/>
      <c r="S88" s="112"/>
      <c r="T88" s="112"/>
      <c r="U88" s="113"/>
      <c r="V88" s="131"/>
      <c r="W88" s="65" t="s">
        <v>44</v>
      </c>
      <c r="X88" s="54" t="str">
        <f>IF($W88="","",IF($W88="1",Seznam!$H$3,Seznam!$J$3))</f>
        <v>14.9.2014</v>
      </c>
      <c r="Y88" s="64"/>
      <c r="Z88" s="75"/>
      <c r="AA88" s="127">
        <f t="shared" si="2"/>
      </c>
      <c r="AB88" s="127" t="str">
        <f>" "&amp;IF(AA88="","",VLOOKUP(AA88,Seznam!$A$5:$E$244,4,1))</f>
        <v> </v>
      </c>
      <c r="AC88" s="128" t="str">
        <f t="shared" si="3"/>
        <v> </v>
      </c>
    </row>
    <row r="89" spans="2:29" ht="19.5" customHeight="1" thickBot="1" thickTop="1">
      <c r="B89" s="71"/>
      <c r="C89" s="72"/>
      <c r="D89" s="137" t="str">
        <f>$AB26</f>
        <v> </v>
      </c>
      <c r="E89" s="51"/>
      <c r="F89" s="51"/>
      <c r="G89" s="58"/>
      <c r="I89" s="38">
        <v>82</v>
      </c>
      <c r="J89" s="38">
        <v>2</v>
      </c>
      <c r="K89" s="114">
        <f>IF(AA40="","",AA40)</f>
      </c>
      <c r="L89" s="115" t="str">
        <f>IF(K89="","",VLOOKUP(K89,Seznam!$A$5:$E$244,2,1))&amp;" "&amp;IF(K89="","",VLOOKUP(K89,Seznam!$A$5:$E$244,3,1))</f>
        <v> </v>
      </c>
      <c r="M89" s="115">
        <f>IF(AA41="","",AA41)</f>
      </c>
      <c r="N89" s="115" t="str">
        <f>IF(M89="","",VLOOKUP(M89,Seznam!$A$5:$E$244,2,1))&amp;" "&amp;IF(M89="","",VLOOKUP(M89,Seznam!$A$5:$E$244,3,1))</f>
        <v> </v>
      </c>
      <c r="O89" s="116"/>
      <c r="P89" s="117"/>
      <c r="Q89" s="117"/>
      <c r="R89" s="117"/>
      <c r="S89" s="117"/>
      <c r="T89" s="117"/>
      <c r="U89" s="118"/>
      <c r="V89" s="132"/>
      <c r="W89" s="65" t="s">
        <v>44</v>
      </c>
      <c r="X89" s="54" t="str">
        <f>IF($W89="","",IF($W89="1",Seznam!$H$3,Seznam!$J$3))</f>
        <v>14.9.2014</v>
      </c>
      <c r="Y89" s="64"/>
      <c r="Z89" s="75"/>
      <c r="AA89" s="127">
        <f t="shared" si="2"/>
      </c>
      <c r="AB89" s="127" t="str">
        <f>" "&amp;IF(AA89="","",VLOOKUP(AA89,Seznam!$A$5:$E$244,4,1))</f>
        <v> </v>
      </c>
      <c r="AC89" s="128" t="str">
        <f t="shared" si="3"/>
        <v> </v>
      </c>
    </row>
    <row r="90" spans="1:29" ht="19.5" customHeight="1" thickBot="1" thickTop="1">
      <c r="A90" s="40">
        <v>42</v>
      </c>
      <c r="B90" s="35"/>
      <c r="C90" s="52" t="str">
        <f>IF(B90="","",VLOOKUP(B90,Seznam!$A$5:$E$244,2,1))&amp;" "&amp;IF(B90="","",VLOOKUP(B90,Seznam!$A$5:$E$244,3,1))&amp;" "&amp;IF(B90="","","(")&amp;IF(B90="","",VLOOKUP(B90,Seznam!$A$5:$E$244,5,1))&amp;IF(B90="","",")")</f>
        <v>  </v>
      </c>
      <c r="D90" s="129" t="str">
        <f>$AC26</f>
        <v> </v>
      </c>
      <c r="E90" s="58"/>
      <c r="F90" s="51"/>
      <c r="G90" s="58"/>
      <c r="I90" s="38">
        <v>83</v>
      </c>
      <c r="J90" s="38">
        <v>2</v>
      </c>
      <c r="K90" s="114">
        <f>IF(AA42="","",AA42)</f>
      </c>
      <c r="L90" s="115" t="str">
        <f>IF(K90="","",VLOOKUP(K90,Seznam!$A$5:$E$244,2,1))&amp;" "&amp;IF(K90="","",VLOOKUP(K90,Seznam!$A$5:$E$244,3,1))</f>
        <v> </v>
      </c>
      <c r="M90" s="115">
        <f>IF(AA43="","",AA43)</f>
      </c>
      <c r="N90" s="115" t="str">
        <f>IF(M90="","",VLOOKUP(M90,Seznam!$A$5:$E$244,2,1))&amp;" "&amp;IF(M90="","",VLOOKUP(M90,Seznam!$A$5:$E$244,3,1))</f>
        <v> </v>
      </c>
      <c r="O90" s="116"/>
      <c r="P90" s="117"/>
      <c r="Q90" s="117"/>
      <c r="R90" s="117"/>
      <c r="S90" s="117"/>
      <c r="T90" s="117"/>
      <c r="U90" s="118"/>
      <c r="V90" s="132"/>
      <c r="W90" s="65" t="s">
        <v>44</v>
      </c>
      <c r="X90" s="54" t="str">
        <f>IF($W90="","",IF($W90="1",Seznam!$H$3,Seznam!$J$3))</f>
        <v>14.9.2014</v>
      </c>
      <c r="Y90" s="64"/>
      <c r="Z90" s="75"/>
      <c r="AA90" s="127">
        <f t="shared" si="2"/>
      </c>
      <c r="AB90" s="127" t="str">
        <f>" "&amp;IF(AA90="","",VLOOKUP(AA90,Seznam!$A$5:$E$244,4,1))</f>
        <v> </v>
      </c>
      <c r="AC90" s="128" t="str">
        <f t="shared" si="3"/>
        <v> </v>
      </c>
    </row>
    <row r="91" spans="1:29" ht="19.5" customHeight="1" thickBot="1" thickTop="1">
      <c r="A91" s="38"/>
      <c r="B91" s="104"/>
      <c r="C91" s="105"/>
      <c r="D91" s="55"/>
      <c r="E91" s="137" t="str">
        <f>$AB82</f>
        <v> </v>
      </c>
      <c r="F91" s="107"/>
      <c r="G91" s="58"/>
      <c r="I91" s="38">
        <v>84</v>
      </c>
      <c r="J91" s="38">
        <v>2</v>
      </c>
      <c r="K91" s="119">
        <f>IF(AA44="","",AA44)</f>
      </c>
      <c r="L91" s="120" t="str">
        <f>IF(K91="","",VLOOKUP(K91,Seznam!$A$5:$E$244,2,1))&amp;" "&amp;IF(K91="","",VLOOKUP(K91,Seznam!$A$5:$E$244,3,1))</f>
        <v> </v>
      </c>
      <c r="M91" s="120">
        <f>IF(AA45="","",AA45)</f>
      </c>
      <c r="N91" s="120" t="str">
        <f>IF(M91="","",VLOOKUP(M91,Seznam!$A$5:$E$244,2,1))&amp;" "&amp;IF(M91="","",VLOOKUP(M91,Seznam!$A$5:$E$244,3,1))</f>
        <v> </v>
      </c>
      <c r="O91" s="121"/>
      <c r="P91" s="122"/>
      <c r="Q91" s="122"/>
      <c r="R91" s="122"/>
      <c r="S91" s="122"/>
      <c r="T91" s="122"/>
      <c r="U91" s="123"/>
      <c r="V91" s="133"/>
      <c r="W91" s="65" t="s">
        <v>44</v>
      </c>
      <c r="X91" s="54" t="str">
        <f>IF($W91="","",IF($W91="1",Seznam!$H$3,Seznam!$J$3))</f>
        <v>14.9.2014</v>
      </c>
      <c r="Y91" s="64"/>
      <c r="Z91" s="75"/>
      <c r="AA91" s="127">
        <f t="shared" si="2"/>
      </c>
      <c r="AB91" s="127" t="str">
        <f>" "&amp;IF(AA91="","",VLOOKUP(AA91,Seznam!$A$5:$E$244,4,1))</f>
        <v> </v>
      </c>
      <c r="AC91" s="128" t="str">
        <f t="shared" si="3"/>
        <v> </v>
      </c>
    </row>
    <row r="92" spans="1:29" ht="19.5" customHeight="1" thickBot="1" thickTop="1">
      <c r="A92" s="40">
        <v>43</v>
      </c>
      <c r="B92" s="35"/>
      <c r="C92" s="52" t="str">
        <f>IF(B92="","",VLOOKUP(B92,Seznam!$A$5:$E$244,2,1))&amp;" "&amp;IF(B92="","",VLOOKUP(B92,Seznam!$A$5:$E$244,3,1))&amp;" "&amp;IF(B92="","","(")&amp;IF(B92="","",VLOOKUP(B92,Seznam!$A$5:$E$244,5,1))&amp;IF(B92="","",")")</f>
        <v>  </v>
      </c>
      <c r="D92" s="73"/>
      <c r="E92" s="129" t="str">
        <f>$AC82</f>
        <v> </v>
      </c>
      <c r="F92" s="56"/>
      <c r="G92" s="56"/>
      <c r="I92" s="38">
        <v>85</v>
      </c>
      <c r="J92" s="38">
        <v>2</v>
      </c>
      <c r="K92" s="109">
        <f>IF(AA46="","",AA46)</f>
      </c>
      <c r="L92" s="110" t="str">
        <f>IF(K92="","",VLOOKUP(K92,Seznam!$A$5:$E$244,2,1))&amp;" "&amp;IF(K92="","",VLOOKUP(K92,Seznam!$A$5:$E$244,3,1))</f>
        <v> </v>
      </c>
      <c r="M92" s="110">
        <f>IF(AA47="","",AA47)</f>
      </c>
      <c r="N92" s="110" t="str">
        <f>IF(M92="","",VLOOKUP(M92,Seznam!$A$5:$E$244,2,1))&amp;" "&amp;IF(M92="","",VLOOKUP(M92,Seznam!$A$5:$E$244,3,1))</f>
        <v> </v>
      </c>
      <c r="O92" s="111"/>
      <c r="P92" s="112"/>
      <c r="Q92" s="112"/>
      <c r="R92" s="112"/>
      <c r="S92" s="112"/>
      <c r="T92" s="112"/>
      <c r="U92" s="113"/>
      <c r="V92" s="131"/>
      <c r="W92" s="65" t="s">
        <v>44</v>
      </c>
      <c r="X92" s="54" t="str">
        <f>IF($W92="","",IF($W92="1",Seznam!$H$3,Seznam!$J$3))</f>
        <v>14.9.2014</v>
      </c>
      <c r="Y92" s="64"/>
      <c r="Z92" s="75"/>
      <c r="AA92" s="127">
        <f t="shared" si="2"/>
      </c>
      <c r="AB92" s="127" t="str">
        <f>" "&amp;IF(AA92="","",VLOOKUP(AA92,Seznam!$A$5:$E$244,4,1))</f>
        <v> </v>
      </c>
      <c r="AC92" s="128" t="str">
        <f t="shared" si="3"/>
        <v> </v>
      </c>
    </row>
    <row r="93" spans="2:29" ht="19.5" customHeight="1" thickBot="1" thickTop="1">
      <c r="B93" s="71"/>
      <c r="C93" s="72"/>
      <c r="D93" s="137" t="str">
        <f>$AB27</f>
        <v> </v>
      </c>
      <c r="E93" s="58"/>
      <c r="F93" s="58"/>
      <c r="G93" s="56"/>
      <c r="I93" s="38">
        <v>86</v>
      </c>
      <c r="J93" s="38">
        <v>2</v>
      </c>
      <c r="K93" s="114">
        <f>IF(AA48="","",AA48)</f>
      </c>
      <c r="L93" s="115" t="str">
        <f>IF(K93="","",VLOOKUP(K93,Seznam!$A$5:$E$244,2,1))&amp;" "&amp;IF(K93="","",VLOOKUP(K93,Seznam!$A$5:$E$244,3,1))</f>
        <v> </v>
      </c>
      <c r="M93" s="115">
        <f>IF(AA49="","",AA49)</f>
      </c>
      <c r="N93" s="115" t="str">
        <f>IF(M93="","",VLOOKUP(M93,Seznam!$A$5:$E$244,2,1))&amp;" "&amp;IF(M93="","",VLOOKUP(M93,Seznam!$A$5:$E$244,3,1))</f>
        <v> </v>
      </c>
      <c r="O93" s="116"/>
      <c r="P93" s="117"/>
      <c r="Q93" s="117"/>
      <c r="R93" s="117"/>
      <c r="S93" s="117"/>
      <c r="T93" s="117"/>
      <c r="U93" s="118"/>
      <c r="V93" s="132"/>
      <c r="W93" s="65" t="s">
        <v>44</v>
      </c>
      <c r="X93" s="54" t="str">
        <f>IF($W93="","",IF($W93="1",Seznam!$H$3,Seznam!$J$3))</f>
        <v>14.9.2014</v>
      </c>
      <c r="Y93" s="64"/>
      <c r="Z93" s="75"/>
      <c r="AA93" s="127">
        <f t="shared" si="2"/>
      </c>
      <c r="AB93" s="127" t="str">
        <f>" "&amp;IF(AA93="","",VLOOKUP(AA93,Seznam!$A$5:$E$244,4,1))</f>
        <v> </v>
      </c>
      <c r="AC93" s="128" t="str">
        <f t="shared" si="3"/>
        <v> </v>
      </c>
    </row>
    <row r="94" spans="1:29" ht="19.5" customHeight="1" thickBot="1" thickTop="1">
      <c r="A94" s="40">
        <v>44</v>
      </c>
      <c r="B94" s="36"/>
      <c r="C94" s="52" t="str">
        <f>IF(B94="","",VLOOKUP(B94,Seznam!$A$5:$E$244,2,1))&amp;" "&amp;IF(B94="","",VLOOKUP(B94,Seznam!$A$5:$E$244,3,1))&amp;" "&amp;IF(B94="","","(")&amp;IF(B94="","",VLOOKUP(B94,Seznam!$A$5:$E$244,5,1))&amp;IF(B94="","",")")</f>
        <v>  </v>
      </c>
      <c r="D94" s="129" t="str">
        <f>$AC27</f>
        <v> </v>
      </c>
      <c r="E94" s="57"/>
      <c r="F94" s="58"/>
      <c r="G94" s="58"/>
      <c r="I94" s="38">
        <v>87</v>
      </c>
      <c r="J94" s="38">
        <v>2</v>
      </c>
      <c r="K94" s="114">
        <f>IF(AA50="","",AA50)</f>
      </c>
      <c r="L94" s="115" t="str">
        <f>IF(K94="","",VLOOKUP(K94,Seznam!$A$5:$E$244,2,1))&amp;" "&amp;IF(K94="","",VLOOKUP(K94,Seznam!$A$5:$E$244,3,1))</f>
        <v> </v>
      </c>
      <c r="M94" s="115">
        <f>IF(AA51="","",AA51)</f>
      </c>
      <c r="N94" s="115" t="str">
        <f>IF(M94="","",VLOOKUP(M94,Seznam!$A$5:$E$244,2,1))&amp;" "&amp;IF(M94="","",VLOOKUP(M94,Seznam!$A$5:$E$244,3,1))</f>
        <v> </v>
      </c>
      <c r="O94" s="116"/>
      <c r="P94" s="117"/>
      <c r="Q94" s="117"/>
      <c r="R94" s="117"/>
      <c r="S94" s="117"/>
      <c r="T94" s="117"/>
      <c r="U94" s="118"/>
      <c r="V94" s="132"/>
      <c r="W94" s="65" t="s">
        <v>44</v>
      </c>
      <c r="X94" s="54" t="str">
        <f>IF($W94="","",IF($W94="1",Seznam!$H$3,Seznam!$J$3))</f>
        <v>14.9.2014</v>
      </c>
      <c r="Y94" s="64"/>
      <c r="Z94" s="75"/>
      <c r="AA94" s="127">
        <f t="shared" si="2"/>
      </c>
      <c r="AB94" s="127" t="str">
        <f>" "&amp;IF(AA94="","",VLOOKUP(AA94,Seznam!$A$5:$E$244,4,1))</f>
        <v> </v>
      </c>
      <c r="AC94" s="128" t="str">
        <f t="shared" si="3"/>
        <v> </v>
      </c>
    </row>
    <row r="95" spans="1:29" ht="19.5" customHeight="1" thickBot="1" thickTop="1">
      <c r="A95" s="38"/>
      <c r="B95" s="104"/>
      <c r="C95" s="105"/>
      <c r="D95" s="55"/>
      <c r="E95" s="106"/>
      <c r="F95" s="138" t="str">
        <f>$AB110</f>
        <v> </v>
      </c>
      <c r="G95" s="107"/>
      <c r="I95" s="38">
        <v>88</v>
      </c>
      <c r="J95" s="38">
        <v>2</v>
      </c>
      <c r="K95" s="119">
        <f>IF(AA52="","",AA52)</f>
      </c>
      <c r="L95" s="120" t="str">
        <f>IF(K95="","",VLOOKUP(K95,Seznam!$A$5:$E$244,2,1))&amp;" "&amp;IF(K95="","",VLOOKUP(K95,Seznam!$A$5:$E$244,3,1))</f>
        <v> </v>
      </c>
      <c r="M95" s="120">
        <f>IF(AA53="","",AA53)</f>
      </c>
      <c r="N95" s="120" t="str">
        <f>IF(M95="","",VLOOKUP(M95,Seznam!$A$5:$E$244,2,1))&amp;" "&amp;IF(M95="","",VLOOKUP(M95,Seznam!$A$5:$E$244,3,1))</f>
        <v> </v>
      </c>
      <c r="O95" s="121"/>
      <c r="P95" s="122"/>
      <c r="Q95" s="122"/>
      <c r="R95" s="122"/>
      <c r="S95" s="122"/>
      <c r="T95" s="122"/>
      <c r="U95" s="123"/>
      <c r="V95" s="133"/>
      <c r="W95" s="65" t="s">
        <v>44</v>
      </c>
      <c r="X95" s="54" t="str">
        <f>IF($W95="","",IF($W95="1",Seznam!$H$3,Seznam!$J$3))</f>
        <v>14.9.2014</v>
      </c>
      <c r="Y95" s="64"/>
      <c r="Z95" s="75"/>
      <c r="AA95" s="127">
        <f t="shared" si="2"/>
      </c>
      <c r="AB95" s="127" t="str">
        <f>" "&amp;IF(AA95="","",VLOOKUP(AA95,Seznam!$A$5:$E$244,4,1))</f>
        <v> </v>
      </c>
      <c r="AC95" s="128" t="str">
        <f t="shared" si="3"/>
        <v> </v>
      </c>
    </row>
    <row r="96" spans="1:29" ht="19.5" customHeight="1" thickBot="1" thickTop="1">
      <c r="A96" s="40">
        <v>45</v>
      </c>
      <c r="B96" s="36"/>
      <c r="C96" s="52" t="str">
        <f>IF(B96="","",VLOOKUP(B96,Seznam!$A$5:$E$244,2,1))&amp;" "&amp;IF(B96="","",VLOOKUP(B96,Seznam!$A$5:$E$244,3,1))&amp;" "&amp;IF(B96="","","(")&amp;IF(B96="","",VLOOKUP(B96,Seznam!$A$5:$E$244,5,1))&amp;IF(B96="","",")")</f>
        <v>  </v>
      </c>
      <c r="D96" s="151"/>
      <c r="E96" s="51"/>
      <c r="F96" s="129" t="str">
        <f>$AC110</f>
        <v> </v>
      </c>
      <c r="G96" s="51"/>
      <c r="I96" s="38">
        <v>89</v>
      </c>
      <c r="J96" s="38">
        <v>2</v>
      </c>
      <c r="K96" s="109">
        <f>IF(AA54="","",AA54)</f>
      </c>
      <c r="L96" s="110" t="str">
        <f>IF(K96="","",VLOOKUP(K96,Seznam!$A$5:$E$244,2,1))&amp;" "&amp;IF(K96="","",VLOOKUP(K96,Seznam!$A$5:$E$244,3,1))</f>
        <v> </v>
      </c>
      <c r="M96" s="110">
        <f>IF(AA55="","",AA55)</f>
      </c>
      <c r="N96" s="110" t="str">
        <f>IF(M96="","",VLOOKUP(M96,Seznam!$A$5:$E$244,2,1))&amp;" "&amp;IF(M96="","",VLOOKUP(M96,Seznam!$A$5:$E$244,3,1))</f>
        <v> </v>
      </c>
      <c r="O96" s="111"/>
      <c r="P96" s="112"/>
      <c r="Q96" s="112"/>
      <c r="R96" s="112"/>
      <c r="S96" s="112"/>
      <c r="T96" s="112"/>
      <c r="U96" s="113"/>
      <c r="V96" s="131"/>
      <c r="W96" s="65" t="s">
        <v>44</v>
      </c>
      <c r="X96" s="54" t="str">
        <f>IF($W96="","",IF($W96="1",Seznam!$H$3,Seznam!$J$3))</f>
        <v>14.9.2014</v>
      </c>
      <c r="Y96" s="64"/>
      <c r="Z96" s="75"/>
      <c r="AA96" s="127">
        <f t="shared" si="2"/>
      </c>
      <c r="AB96" s="127" t="str">
        <f>" "&amp;IF(AA96="","",VLOOKUP(AA96,Seznam!$A$5:$E$244,4,1))</f>
        <v> </v>
      </c>
      <c r="AC96" s="128" t="str">
        <f t="shared" si="3"/>
        <v> </v>
      </c>
    </row>
    <row r="97" spans="2:29" ht="19.5" customHeight="1" thickBot="1" thickTop="1">
      <c r="B97" s="71"/>
      <c r="C97" s="72"/>
      <c r="D97" s="137" t="str">
        <f>$AB28</f>
        <v> </v>
      </c>
      <c r="E97" s="51"/>
      <c r="F97" s="74"/>
      <c r="G97" s="51"/>
      <c r="I97" s="38">
        <v>90</v>
      </c>
      <c r="J97" s="38">
        <v>2</v>
      </c>
      <c r="K97" s="114">
        <f>IF(AA56="","",AA56)</f>
      </c>
      <c r="L97" s="115" t="str">
        <f>IF(K97="","",VLOOKUP(K97,Seznam!$A$5:$E$244,2,1))&amp;" "&amp;IF(K97="","",VLOOKUP(K97,Seznam!$A$5:$E$244,3,1))</f>
        <v> </v>
      </c>
      <c r="M97" s="115">
        <f>IF(AA57="","",AA57)</f>
      </c>
      <c r="N97" s="115" t="str">
        <f>IF(M97="","",VLOOKUP(M97,Seznam!$A$5:$E$244,2,1))&amp;" "&amp;IF(M97="","",VLOOKUP(M97,Seznam!$A$5:$E$244,3,1))</f>
        <v> </v>
      </c>
      <c r="O97" s="116"/>
      <c r="P97" s="117"/>
      <c r="Q97" s="117"/>
      <c r="R97" s="117"/>
      <c r="S97" s="117"/>
      <c r="T97" s="117"/>
      <c r="U97" s="118"/>
      <c r="V97" s="132"/>
      <c r="W97" s="65" t="s">
        <v>44</v>
      </c>
      <c r="X97" s="54" t="str">
        <f>IF($W97="","",IF($W97="1",Seznam!$H$3,Seznam!$J$3))</f>
        <v>14.9.2014</v>
      </c>
      <c r="Y97" s="64"/>
      <c r="Z97" s="75"/>
      <c r="AA97" s="127">
        <f t="shared" si="2"/>
      </c>
      <c r="AB97" s="127" t="str">
        <f>" "&amp;IF(AA97="","",VLOOKUP(AA97,Seznam!$A$5:$E$244,4,1))</f>
        <v> </v>
      </c>
      <c r="AC97" s="128" t="str">
        <f t="shared" si="3"/>
        <v> </v>
      </c>
    </row>
    <row r="98" spans="1:29" ht="19.5" customHeight="1" thickBot="1" thickTop="1">
      <c r="A98" s="40">
        <v>46</v>
      </c>
      <c r="B98" s="35"/>
      <c r="C98" s="52" t="str">
        <f>IF(B98="","",VLOOKUP(B98,Seznam!$A$5:$E$244,2,1))&amp;" "&amp;IF(B98="","",VLOOKUP(B98,Seznam!$A$5:$E$244,3,1))&amp;" "&amp;IF(B98="","","(")&amp;IF(B98="","",VLOOKUP(B98,Seznam!$A$5:$E$244,5,1))&amp;IF(B98="","",")")</f>
        <v>  </v>
      </c>
      <c r="D98" s="129" t="str">
        <f>$AC28</f>
        <v> </v>
      </c>
      <c r="E98" s="58"/>
      <c r="F98" s="58"/>
      <c r="G98" s="57"/>
      <c r="I98" s="38">
        <v>91</v>
      </c>
      <c r="J98" s="38">
        <v>2</v>
      </c>
      <c r="K98" s="114">
        <f>IF(AA58="","",AA58)</f>
      </c>
      <c r="L98" s="115" t="str">
        <f>IF(K98="","",VLOOKUP(K98,Seznam!$A$5:$E$244,2,1))&amp;" "&amp;IF(K98="","",VLOOKUP(K98,Seznam!$A$5:$E$244,3,1))</f>
        <v> </v>
      </c>
      <c r="M98" s="115">
        <f>IF(AA59="","",AA59)</f>
      </c>
      <c r="N98" s="115" t="str">
        <f>IF(M98="","",VLOOKUP(M98,Seznam!$A$5:$E$244,2,1))&amp;" "&amp;IF(M98="","",VLOOKUP(M98,Seznam!$A$5:$E$244,3,1))</f>
        <v> </v>
      </c>
      <c r="O98" s="116"/>
      <c r="P98" s="117"/>
      <c r="Q98" s="117"/>
      <c r="R98" s="117"/>
      <c r="S98" s="117"/>
      <c r="T98" s="117"/>
      <c r="U98" s="118"/>
      <c r="V98" s="132"/>
      <c r="W98" s="65" t="s">
        <v>44</v>
      </c>
      <c r="X98" s="54" t="str">
        <f>IF($W98="","",IF($W98="1",Seznam!$H$3,Seznam!$J$3))</f>
        <v>14.9.2014</v>
      </c>
      <c r="Y98" s="64"/>
      <c r="Z98" s="75"/>
      <c r="AA98" s="127">
        <f t="shared" si="2"/>
      </c>
      <c r="AB98" s="127" t="str">
        <f>" "&amp;IF(AA98="","",VLOOKUP(AA98,Seznam!$A$5:$E$244,4,1))</f>
        <v> </v>
      </c>
      <c r="AC98" s="128" t="str">
        <f t="shared" si="3"/>
        <v> </v>
      </c>
    </row>
    <row r="99" spans="1:29" ht="19.5" customHeight="1" thickBot="1" thickTop="1">
      <c r="A99" s="38"/>
      <c r="B99" s="104"/>
      <c r="C99" s="105"/>
      <c r="D99" s="55"/>
      <c r="E99" s="138" t="str">
        <f>$AB83</f>
        <v> </v>
      </c>
      <c r="F99" s="107"/>
      <c r="G99" s="107"/>
      <c r="I99" s="38">
        <v>92</v>
      </c>
      <c r="J99" s="38">
        <v>2</v>
      </c>
      <c r="K99" s="119">
        <f>IF(AA60="","",AA60)</f>
      </c>
      <c r="L99" s="120" t="str">
        <f>IF(K99="","",VLOOKUP(K99,Seznam!$A$5:$E$244,2,1))&amp;" "&amp;IF(K99="","",VLOOKUP(K99,Seznam!$A$5:$E$244,3,1))</f>
        <v> </v>
      </c>
      <c r="M99" s="120">
        <f>IF(AA61="","",AA61)</f>
      </c>
      <c r="N99" s="120" t="str">
        <f>IF(M99="","",VLOOKUP(M99,Seznam!$A$5:$E$244,2,1))&amp;" "&amp;IF(M99="","",VLOOKUP(M99,Seznam!$A$5:$E$244,3,1))</f>
        <v> </v>
      </c>
      <c r="O99" s="121"/>
      <c r="P99" s="122"/>
      <c r="Q99" s="122"/>
      <c r="R99" s="122"/>
      <c r="S99" s="122"/>
      <c r="T99" s="122"/>
      <c r="U99" s="123"/>
      <c r="V99" s="133"/>
      <c r="W99" s="65" t="s">
        <v>44</v>
      </c>
      <c r="X99" s="54" t="str">
        <f>IF($W99="","",IF($W99="1",Seznam!$H$3,Seznam!$J$3))</f>
        <v>14.9.2014</v>
      </c>
      <c r="Y99" s="64"/>
      <c r="Z99" s="75"/>
      <c r="AA99" s="127">
        <f t="shared" si="2"/>
      </c>
      <c r="AB99" s="127" t="str">
        <f>" "&amp;IF(AA99="","",VLOOKUP(AA99,Seznam!$A$5:$E$244,4,1))</f>
        <v> </v>
      </c>
      <c r="AC99" s="128" t="str">
        <f t="shared" si="3"/>
        <v> </v>
      </c>
    </row>
    <row r="100" spans="1:29" ht="19.5" customHeight="1" thickBot="1" thickTop="1">
      <c r="A100" s="40">
        <v>47</v>
      </c>
      <c r="B100" s="35"/>
      <c r="C100" s="52" t="str">
        <f>IF(B100="","",VLOOKUP(B100,Seznam!$A$5:$E$244,2,1))&amp;" "&amp;IF(B100="","",VLOOKUP(B100,Seznam!$A$5:$E$244,3,1))&amp;" "&amp;IF(B100="","","(")&amp;IF(B100="","",VLOOKUP(B100,Seznam!$A$5:$E$244,5,1))&amp;IF(B100="","",")")</f>
        <v>  </v>
      </c>
      <c r="D100" s="73"/>
      <c r="E100" s="129" t="str">
        <f>$AC83</f>
        <v> </v>
      </c>
      <c r="F100" s="57"/>
      <c r="G100" s="51"/>
      <c r="I100" s="38">
        <v>93</v>
      </c>
      <c r="J100" s="38">
        <v>2</v>
      </c>
      <c r="K100" s="109">
        <f>IF(AA62="","",AA62)</f>
      </c>
      <c r="L100" s="110" t="str">
        <f>IF(K100="","",VLOOKUP(K100,Seznam!$A$5:$E$244,2,1))&amp;" "&amp;IF(K100="","",VLOOKUP(K100,Seznam!$A$5:$E$244,3,1))</f>
        <v> </v>
      </c>
      <c r="M100" s="110">
        <f>IF(AA63="","",AA63)</f>
      </c>
      <c r="N100" s="110" t="str">
        <f>IF(M100="","",VLOOKUP(M100,Seznam!$A$5:$E$244,2,1))&amp;" "&amp;IF(M100="","",VLOOKUP(M100,Seznam!$A$5:$E$244,3,1))</f>
        <v> </v>
      </c>
      <c r="O100" s="111"/>
      <c r="P100" s="112"/>
      <c r="Q100" s="112"/>
      <c r="R100" s="112"/>
      <c r="S100" s="112"/>
      <c r="T100" s="112"/>
      <c r="U100" s="113"/>
      <c r="V100" s="131"/>
      <c r="W100" s="65" t="s">
        <v>44</v>
      </c>
      <c r="X100" s="54" t="str">
        <f>IF($W100="","",IF($W100="1",Seznam!$H$3,Seznam!$J$3))</f>
        <v>14.9.2014</v>
      </c>
      <c r="Y100" s="64"/>
      <c r="Z100" s="75"/>
      <c r="AA100" s="127">
        <f t="shared" si="2"/>
      </c>
      <c r="AB100" s="127" t="str">
        <f>" "&amp;IF(AA100="","",VLOOKUP(AA100,Seznam!$A$5:$E$244,4,1))</f>
        <v> </v>
      </c>
      <c r="AC100" s="128" t="str">
        <f t="shared" si="3"/>
        <v> </v>
      </c>
    </row>
    <row r="101" spans="2:29" ht="19.5" customHeight="1" thickBot="1" thickTop="1">
      <c r="B101" s="71"/>
      <c r="C101" s="72"/>
      <c r="D101" s="137" t="str">
        <f>$AB29</f>
        <v> </v>
      </c>
      <c r="E101" s="58"/>
      <c r="F101" s="51"/>
      <c r="G101" s="51"/>
      <c r="I101" s="38">
        <v>94</v>
      </c>
      <c r="J101" s="38">
        <v>2</v>
      </c>
      <c r="K101" s="114">
        <f>IF(AA64="","",AA64)</f>
      </c>
      <c r="L101" s="115" t="str">
        <f>IF(K101="","",VLOOKUP(K101,Seznam!$A$5:$E$244,2,1))&amp;" "&amp;IF(K101="","",VLOOKUP(K101,Seznam!$A$5:$E$244,3,1))</f>
        <v> </v>
      </c>
      <c r="M101" s="115">
        <f>IF(AA65="","",AA65)</f>
      </c>
      <c r="N101" s="115" t="str">
        <f>IF(M101="","",VLOOKUP(M101,Seznam!$A$5:$E$244,2,1))&amp;" "&amp;IF(M101="","",VLOOKUP(M101,Seznam!$A$5:$E$244,3,1))</f>
        <v> </v>
      </c>
      <c r="O101" s="116"/>
      <c r="P101" s="117"/>
      <c r="Q101" s="117"/>
      <c r="R101" s="117"/>
      <c r="S101" s="117"/>
      <c r="T101" s="117"/>
      <c r="U101" s="118"/>
      <c r="V101" s="132"/>
      <c r="W101" s="65" t="s">
        <v>44</v>
      </c>
      <c r="X101" s="54" t="str">
        <f>IF($W101="","",IF($W101="1",Seznam!$H$3,Seznam!$J$3))</f>
        <v>14.9.2014</v>
      </c>
      <c r="Y101" s="64"/>
      <c r="Z101" s="75"/>
      <c r="AA101" s="127">
        <f t="shared" si="2"/>
      </c>
      <c r="AB101" s="127" t="str">
        <f>" "&amp;IF(AA101="","",VLOOKUP(AA101,Seznam!$A$5:$E$244,4,1))</f>
        <v> </v>
      </c>
      <c r="AC101" s="128" t="str">
        <f t="shared" si="3"/>
        <v> </v>
      </c>
    </row>
    <row r="102" spans="1:29" ht="19.5" customHeight="1" thickBot="1" thickTop="1">
      <c r="A102" s="40">
        <v>48</v>
      </c>
      <c r="B102" s="37"/>
      <c r="C102" s="52" t="str">
        <f>IF(B102="","",VLOOKUP(B102,Seznam!$A$5:$E$244,2,1))&amp;" "&amp;IF(B102="","",VLOOKUP(B102,Seznam!$A$5:$E$244,3,1))&amp;" "&amp;IF(B102="","","(")&amp;IF(B102="","",VLOOKUP(B102,Seznam!$A$5:$E$244,5,1))&amp;IF(B102="","",")")</f>
        <v>  </v>
      </c>
      <c r="D102" s="129" t="str">
        <f>$AC29</f>
        <v> </v>
      </c>
      <c r="E102" s="57"/>
      <c r="F102" s="57"/>
      <c r="G102" s="51"/>
      <c r="I102" s="38">
        <v>95</v>
      </c>
      <c r="J102" s="38">
        <v>2</v>
      </c>
      <c r="K102" s="114">
        <f>IF(AA66="","",AA66)</f>
      </c>
      <c r="L102" s="115" t="str">
        <f>IF(K102="","",VLOOKUP(K102,Seznam!$A$5:$E$244,2,1))&amp;" "&amp;IF(K102="","",VLOOKUP(K102,Seznam!$A$5:$E$244,3,1))</f>
        <v> </v>
      </c>
      <c r="M102" s="115">
        <f>IF(AA67="","",AA67)</f>
      </c>
      <c r="N102" s="115" t="str">
        <f>IF(M102="","",VLOOKUP(M102,Seznam!$A$5:$E$244,2,1))&amp;" "&amp;IF(M102="","",VLOOKUP(M102,Seznam!$A$5:$E$244,3,1))</f>
        <v> </v>
      </c>
      <c r="O102" s="116"/>
      <c r="P102" s="117"/>
      <c r="Q102" s="117"/>
      <c r="R102" s="117"/>
      <c r="S102" s="117"/>
      <c r="T102" s="117"/>
      <c r="U102" s="118"/>
      <c r="V102" s="132"/>
      <c r="W102" s="65" t="s">
        <v>44</v>
      </c>
      <c r="X102" s="54" t="str">
        <f>IF($W102="","",IF($W102="1",Seznam!$H$3,Seznam!$J$3))</f>
        <v>14.9.2014</v>
      </c>
      <c r="Y102" s="64"/>
      <c r="Z102" s="75"/>
      <c r="AA102" s="127">
        <f t="shared" si="2"/>
      </c>
      <c r="AB102" s="127" t="str">
        <f>" "&amp;IF(AA102="","",VLOOKUP(AA102,Seznam!$A$5:$E$244,4,1))</f>
        <v> </v>
      </c>
      <c r="AC102" s="128" t="str">
        <f t="shared" si="3"/>
        <v> </v>
      </c>
    </row>
    <row r="103" spans="1:29" ht="19.5" customHeight="1" thickBot="1" thickTop="1">
      <c r="A103" s="38"/>
      <c r="B103" s="104"/>
      <c r="C103" s="105"/>
      <c r="D103" s="55"/>
      <c r="E103" s="106"/>
      <c r="F103" s="107"/>
      <c r="G103" s="50"/>
      <c r="I103" s="38">
        <v>96</v>
      </c>
      <c r="J103" s="38">
        <v>2</v>
      </c>
      <c r="K103" s="119">
        <f>IF(AA68="","",AA68)</f>
      </c>
      <c r="L103" s="120" t="str">
        <f>IF(K103="","",VLOOKUP(K103,Seznam!$A$5:$E$244,2,1))&amp;" "&amp;IF(K103="","",VLOOKUP(K103,Seznam!$A$5:$E$244,3,1))</f>
        <v> </v>
      </c>
      <c r="M103" s="120">
        <f>IF(AA69="","",AA69)</f>
      </c>
      <c r="N103" s="120" t="str">
        <f>IF(M103="","",VLOOKUP(M103,Seznam!$A$5:$E$244,2,1))&amp;" "&amp;IF(M103="","",VLOOKUP(M103,Seznam!$A$5:$E$244,3,1))</f>
        <v> </v>
      </c>
      <c r="O103" s="121"/>
      <c r="P103" s="122"/>
      <c r="Q103" s="122"/>
      <c r="R103" s="122"/>
      <c r="S103" s="122"/>
      <c r="T103" s="122"/>
      <c r="U103" s="123"/>
      <c r="V103" s="133"/>
      <c r="W103" s="65" t="s">
        <v>44</v>
      </c>
      <c r="X103" s="54" t="str">
        <f>IF($W103="","",IF($W103="1",Seznam!$H$3,Seznam!$J$3))</f>
        <v>14.9.2014</v>
      </c>
      <c r="Y103" s="64"/>
      <c r="Z103" s="75"/>
      <c r="AA103" s="127">
        <f t="shared" si="2"/>
      </c>
      <c r="AB103" s="127" t="str">
        <f>" "&amp;IF(AA103="","",VLOOKUP(AA103,Seznam!$A$5:$E$244,4,1))</f>
        <v> </v>
      </c>
      <c r="AC103" s="128" t="str">
        <f t="shared" si="3"/>
        <v> </v>
      </c>
    </row>
    <row r="104" spans="1:29" ht="19.5" customHeight="1" thickBot="1">
      <c r="A104" s="40">
        <v>49</v>
      </c>
      <c r="B104" s="37"/>
      <c r="C104" s="52" t="str">
        <f>IF(B104="","",VLOOKUP(B104,Seznam!$A$5:$E$244,2,1))&amp;" "&amp;IF(B104="","",VLOOKUP(B104,Seznam!$A$5:$E$244,3,1))&amp;" "&amp;IF(B104="","","(")&amp;IF(B104="","",VLOOKUP(B104,Seznam!$A$5:$E$244,5,1))&amp;IF(B104="","",")")</f>
        <v>  </v>
      </c>
      <c r="D104" s="68"/>
      <c r="E104" s="51"/>
      <c r="F104" s="51"/>
      <c r="G104" s="145"/>
      <c r="W104" s="61"/>
      <c r="AC104" s="128"/>
    </row>
    <row r="105" spans="2:29" ht="19.5" customHeight="1" thickBot="1" thickTop="1">
      <c r="B105" s="71"/>
      <c r="C105" s="72"/>
      <c r="D105" s="137" t="str">
        <f>$AB30</f>
        <v> </v>
      </c>
      <c r="E105" s="51"/>
      <c r="F105" s="51"/>
      <c r="G105" s="51"/>
      <c r="I105" s="38">
        <v>97</v>
      </c>
      <c r="J105" s="38">
        <v>3</v>
      </c>
      <c r="K105" s="109">
        <f>IF(AA72="","",AA72)</f>
      </c>
      <c r="L105" s="110" t="str">
        <f>IF(K105="","",VLOOKUP(K105,Seznam!$A$5:$E$244,2,1))&amp;" "&amp;IF(K105="","",VLOOKUP(K105,Seznam!$A$5:$E$244,3,1))</f>
        <v> </v>
      </c>
      <c r="M105" s="110">
        <f>IF(AA73="","",AA73)</f>
      </c>
      <c r="N105" s="110" t="str">
        <f>IF(M105="","",VLOOKUP(M105,Seznam!$A$5:$E$244,2,1))&amp;" "&amp;IF(M105="","",VLOOKUP(M105,Seznam!$A$5:$E$244,3,1))</f>
        <v> </v>
      </c>
      <c r="O105" s="111"/>
      <c r="P105" s="112"/>
      <c r="Q105" s="112"/>
      <c r="R105" s="112"/>
      <c r="S105" s="112"/>
      <c r="T105" s="112"/>
      <c r="U105" s="113"/>
      <c r="V105" s="131"/>
      <c r="W105" s="65" t="s">
        <v>44</v>
      </c>
      <c r="X105" s="54" t="str">
        <f>IF($W105="","",IF($W105="1",Seznam!$H$3,Seznam!$J$3))</f>
        <v>14.9.2014</v>
      </c>
      <c r="Y105" s="64"/>
      <c r="Z105" s="75"/>
      <c r="AA105" s="127">
        <f aca="true" t="shared" si="4" ref="AA105:AA120">IF($O105="",IF($V105="","",IF($V105="wo",$K105,$M105)),IF(COUNTIF($O105:$U105,"&gt;0")&gt;COUNTIF($O105:$U105,"&lt;0"),$K105,$M105))</f>
      </c>
      <c r="AB105" s="127" t="str">
        <f>" "&amp;IF(AA105="","",VLOOKUP(AA105,Seznam!$A$5:$E$244,4,1))</f>
        <v> </v>
      </c>
      <c r="AC105" s="128" t="str">
        <f t="shared" si="3"/>
        <v> </v>
      </c>
    </row>
    <row r="106" spans="1:29" ht="19.5" customHeight="1" thickBot="1" thickTop="1">
      <c r="A106" s="40">
        <v>50</v>
      </c>
      <c r="B106" s="35"/>
      <c r="C106" s="52" t="str">
        <f>IF(B106="","",VLOOKUP(B106,Seznam!$A$5:$E$244,2,1))&amp;" "&amp;IF(B106="","",VLOOKUP(B106,Seznam!$A$5:$E$244,3,1))&amp;" "&amp;IF(B106="","","(")&amp;IF(B106="","",VLOOKUP(B106,Seznam!$A$5:$E$244,5,1))&amp;IF(B106="","",")")</f>
        <v>  </v>
      </c>
      <c r="D106" s="129" t="str">
        <f>$AC30</f>
        <v> </v>
      </c>
      <c r="E106" s="58"/>
      <c r="F106" s="51"/>
      <c r="G106" s="51"/>
      <c r="I106" s="38">
        <v>98</v>
      </c>
      <c r="J106" s="38">
        <v>3</v>
      </c>
      <c r="K106" s="114">
        <f>IF(AA74="","",AA74)</f>
      </c>
      <c r="L106" s="115" t="str">
        <f>IF(K106="","",VLOOKUP(K106,Seznam!$A$5:$E$244,2,1))&amp;" "&amp;IF(K106="","",VLOOKUP(K106,Seznam!$A$5:$E$244,3,1))</f>
        <v> </v>
      </c>
      <c r="M106" s="115">
        <f>IF(AA75="","",AA75)</f>
      </c>
      <c r="N106" s="115" t="str">
        <f>IF(M106="","",VLOOKUP(M106,Seznam!$A$5:$E$244,2,1))&amp;" "&amp;IF(M106="","",VLOOKUP(M106,Seznam!$A$5:$E$244,3,1))</f>
        <v> </v>
      </c>
      <c r="O106" s="116"/>
      <c r="P106" s="117"/>
      <c r="Q106" s="117"/>
      <c r="R106" s="117"/>
      <c r="S106" s="117"/>
      <c r="T106" s="117"/>
      <c r="U106" s="118"/>
      <c r="V106" s="132"/>
      <c r="W106" s="65" t="s">
        <v>44</v>
      </c>
      <c r="X106" s="54" t="str">
        <f>IF($W106="","",IF($W106="1",Seznam!$H$3,Seznam!$J$3))</f>
        <v>14.9.2014</v>
      </c>
      <c r="Y106" s="64"/>
      <c r="Z106" s="75"/>
      <c r="AA106" s="127">
        <f t="shared" si="4"/>
      </c>
      <c r="AB106" s="127" t="str">
        <f>" "&amp;IF(AA106="","",VLOOKUP(AA106,Seznam!$A$5:$E$244,4,1))</f>
        <v> </v>
      </c>
      <c r="AC106" s="128" t="str">
        <f t="shared" si="3"/>
        <v> </v>
      </c>
    </row>
    <row r="107" spans="1:29" ht="19.5" customHeight="1" thickBot="1" thickTop="1">
      <c r="A107" s="38"/>
      <c r="B107" s="104"/>
      <c r="C107" s="105"/>
      <c r="D107" s="55"/>
      <c r="E107" s="137" t="str">
        <f>$AB84</f>
        <v> </v>
      </c>
      <c r="F107" s="107"/>
      <c r="G107" s="107"/>
      <c r="I107" s="38">
        <v>99</v>
      </c>
      <c r="J107" s="38">
        <v>3</v>
      </c>
      <c r="K107" s="114">
        <f>IF(AA76="","",AA76)</f>
      </c>
      <c r="L107" s="115" t="str">
        <f>IF(K107="","",VLOOKUP(K107,Seznam!$A$5:$E$244,2,1))&amp;" "&amp;IF(K107="","",VLOOKUP(K107,Seznam!$A$5:$E$244,3,1))</f>
        <v> </v>
      </c>
      <c r="M107" s="115">
        <f>IF(AA77="","",AA77)</f>
      </c>
      <c r="N107" s="115" t="str">
        <f>IF(M107="","",VLOOKUP(M107,Seznam!$A$5:$E$244,2,1))&amp;" "&amp;IF(M107="","",VLOOKUP(M107,Seznam!$A$5:$E$244,3,1))</f>
        <v> </v>
      </c>
      <c r="O107" s="116"/>
      <c r="P107" s="117"/>
      <c r="Q107" s="117"/>
      <c r="R107" s="117"/>
      <c r="S107" s="117"/>
      <c r="T107" s="117"/>
      <c r="U107" s="118"/>
      <c r="V107" s="132"/>
      <c r="W107" s="65" t="s">
        <v>44</v>
      </c>
      <c r="X107" s="54" t="str">
        <f>IF($W107="","",IF($W107="1",Seznam!$H$3,Seznam!$J$3))</f>
        <v>14.9.2014</v>
      </c>
      <c r="Y107" s="64"/>
      <c r="Z107" s="75"/>
      <c r="AA107" s="127">
        <f t="shared" si="4"/>
      </c>
      <c r="AB107" s="127" t="str">
        <f>" "&amp;IF(AA107="","",VLOOKUP(AA107,Seznam!$A$5:$E$244,4,1))</f>
        <v> </v>
      </c>
      <c r="AC107" s="128" t="str">
        <f t="shared" si="3"/>
        <v> </v>
      </c>
    </row>
    <row r="108" spans="1:29" ht="19.5" customHeight="1" thickBot="1" thickTop="1">
      <c r="A108" s="40">
        <v>51</v>
      </c>
      <c r="B108" s="35"/>
      <c r="C108" s="52" t="str">
        <f>IF(B108="","",VLOOKUP(B108,Seznam!$A$5:$E$244,2,1))&amp;" "&amp;IF(B108="","",VLOOKUP(B108,Seznam!$A$5:$E$244,3,1))&amp;" "&amp;IF(B108="","","(")&amp;IF(B108="","",VLOOKUP(B108,Seznam!$A$5:$E$244,5,1))&amp;IF(B108="","",")")</f>
        <v>  </v>
      </c>
      <c r="D108" s="73"/>
      <c r="E108" s="129" t="str">
        <f>$AC84</f>
        <v> </v>
      </c>
      <c r="F108" s="56"/>
      <c r="G108" s="57"/>
      <c r="I108" s="38">
        <v>100</v>
      </c>
      <c r="J108" s="38">
        <v>3</v>
      </c>
      <c r="K108" s="119">
        <f>IF(AA78="","",AA78)</f>
      </c>
      <c r="L108" s="120" t="str">
        <f>IF(K108="","",VLOOKUP(K108,Seznam!$A$5:$E$244,2,1))&amp;" "&amp;IF(K108="","",VLOOKUP(K108,Seznam!$A$5:$E$244,3,1))</f>
        <v> </v>
      </c>
      <c r="M108" s="120">
        <f>IF(AA79="","",AA79)</f>
      </c>
      <c r="N108" s="120" t="str">
        <f>IF(M108="","",VLOOKUP(M108,Seznam!$A$5:$E$244,2,1))&amp;" "&amp;IF(M108="","",VLOOKUP(M108,Seznam!$A$5:$E$244,3,1))</f>
        <v> </v>
      </c>
      <c r="O108" s="121"/>
      <c r="P108" s="122"/>
      <c r="Q108" s="122"/>
      <c r="R108" s="122"/>
      <c r="S108" s="122"/>
      <c r="T108" s="122"/>
      <c r="U108" s="123"/>
      <c r="V108" s="133"/>
      <c r="W108" s="65" t="s">
        <v>44</v>
      </c>
      <c r="X108" s="54" t="str">
        <f>IF($W108="","",IF($W108="1",Seznam!$H$3,Seznam!$J$3))</f>
        <v>14.9.2014</v>
      </c>
      <c r="Y108" s="64"/>
      <c r="Z108" s="75"/>
      <c r="AA108" s="127">
        <f t="shared" si="4"/>
      </c>
      <c r="AB108" s="127" t="str">
        <f>" "&amp;IF(AA108="","",VLOOKUP(AA108,Seznam!$A$5:$E$244,4,1))</f>
        <v> </v>
      </c>
      <c r="AC108" s="128" t="str">
        <f t="shared" si="3"/>
        <v> </v>
      </c>
    </row>
    <row r="109" spans="2:29" ht="19.5" customHeight="1" thickBot="1" thickTop="1">
      <c r="B109" s="71"/>
      <c r="C109" s="72"/>
      <c r="D109" s="137" t="str">
        <f>$AB31</f>
        <v> </v>
      </c>
      <c r="E109" s="58"/>
      <c r="F109" s="58"/>
      <c r="G109" s="51"/>
      <c r="I109" s="38">
        <v>101</v>
      </c>
      <c r="J109" s="38">
        <v>3</v>
      </c>
      <c r="K109" s="109">
        <f>IF(AA80="","",AA80)</f>
      </c>
      <c r="L109" s="110" t="str">
        <f>IF(K109="","",VLOOKUP(K109,Seznam!$A$5:$E$244,2,1))&amp;" "&amp;IF(K109="","",VLOOKUP(K109,Seznam!$A$5:$E$244,3,1))</f>
        <v> </v>
      </c>
      <c r="M109" s="110">
        <f>IF(AA81="","",AA81)</f>
      </c>
      <c r="N109" s="110" t="str">
        <f>IF(M109="","",VLOOKUP(M109,Seznam!$A$5:$E$244,2,1))&amp;" "&amp;IF(M109="","",VLOOKUP(M109,Seznam!$A$5:$E$244,3,1))</f>
        <v> </v>
      </c>
      <c r="O109" s="111"/>
      <c r="P109" s="112"/>
      <c r="Q109" s="112"/>
      <c r="R109" s="112"/>
      <c r="S109" s="112"/>
      <c r="T109" s="112"/>
      <c r="U109" s="113"/>
      <c r="V109" s="131"/>
      <c r="W109" s="65" t="s">
        <v>44</v>
      </c>
      <c r="X109" s="54" t="str">
        <f>IF($W109="","",IF($W109="1",Seznam!$H$3,Seznam!$J$3))</f>
        <v>14.9.2014</v>
      </c>
      <c r="Y109" s="64"/>
      <c r="Z109" s="75"/>
      <c r="AA109" s="127">
        <f t="shared" si="4"/>
      </c>
      <c r="AB109" s="127" t="str">
        <f>" "&amp;IF(AA109="","",VLOOKUP(AA109,Seznam!$A$5:$E$244,4,1))</f>
        <v> </v>
      </c>
      <c r="AC109" s="128" t="str">
        <f t="shared" si="3"/>
        <v> </v>
      </c>
    </row>
    <row r="110" spans="1:29" ht="19.5" customHeight="1" thickBot="1" thickTop="1">
      <c r="A110" s="40">
        <v>52</v>
      </c>
      <c r="B110" s="36"/>
      <c r="C110" s="52" t="str">
        <f>IF(B110="","",VLOOKUP(B110,Seznam!$A$5:$E$244,2,1))&amp;" "&amp;IF(B110="","",VLOOKUP(B110,Seznam!$A$5:$E$244,3,1))&amp;" "&amp;IF(B110="","","(")&amp;IF(B110="","",VLOOKUP(B110,Seznam!$A$5:$E$244,5,1))&amp;IF(B110="","",")")</f>
        <v>  </v>
      </c>
      <c r="D110" s="129" t="str">
        <f>$AC31</f>
        <v> </v>
      </c>
      <c r="E110" s="57"/>
      <c r="F110" s="58"/>
      <c r="G110" s="57"/>
      <c r="I110" s="38">
        <v>102</v>
      </c>
      <c r="J110" s="38">
        <v>3</v>
      </c>
      <c r="K110" s="114">
        <f>IF(AA82="","",AA82)</f>
      </c>
      <c r="L110" s="115" t="str">
        <f>IF(K110="","",VLOOKUP(K110,Seznam!$A$5:$E$244,2,1))&amp;" "&amp;IF(K110="","",VLOOKUP(K110,Seznam!$A$5:$E$244,3,1))</f>
        <v> </v>
      </c>
      <c r="M110" s="115">
        <f>IF(AA83="","",AA83)</f>
      </c>
      <c r="N110" s="115" t="str">
        <f>IF(M110="","",VLOOKUP(M110,Seznam!$A$5:$E$244,2,1))&amp;" "&amp;IF(M110="","",VLOOKUP(M110,Seznam!$A$5:$E$244,3,1))</f>
        <v> </v>
      </c>
      <c r="O110" s="116"/>
      <c r="P110" s="117"/>
      <c r="Q110" s="117"/>
      <c r="R110" s="117"/>
      <c r="S110" s="117"/>
      <c r="T110" s="117"/>
      <c r="U110" s="118"/>
      <c r="V110" s="132"/>
      <c r="W110" s="65" t="s">
        <v>44</v>
      </c>
      <c r="X110" s="54" t="str">
        <f>IF($W110="","",IF($W110="1",Seznam!$H$3,Seznam!$J$3))</f>
        <v>14.9.2014</v>
      </c>
      <c r="Y110" s="64"/>
      <c r="Z110" s="75"/>
      <c r="AA110" s="127">
        <f t="shared" si="4"/>
      </c>
      <c r="AB110" s="127" t="str">
        <f>" "&amp;IF(AA110="","",VLOOKUP(AA110,Seznam!$A$5:$E$244,4,1))</f>
        <v> </v>
      </c>
      <c r="AC110" s="128" t="str">
        <f t="shared" si="3"/>
        <v> </v>
      </c>
    </row>
    <row r="111" spans="1:29" ht="19.5" customHeight="1" thickBot="1" thickTop="1">
      <c r="A111" s="38"/>
      <c r="B111" s="104"/>
      <c r="C111" s="105"/>
      <c r="D111" s="55"/>
      <c r="E111" s="106"/>
      <c r="F111" s="137" t="str">
        <f>$AB111</f>
        <v> </v>
      </c>
      <c r="G111" s="57"/>
      <c r="I111" s="38">
        <v>103</v>
      </c>
      <c r="J111" s="38">
        <v>3</v>
      </c>
      <c r="K111" s="114">
        <f>IF(AA84="","",AA84)</f>
      </c>
      <c r="L111" s="115" t="str">
        <f>IF(K111="","",VLOOKUP(K111,Seznam!$A$5:$E$244,2,1))&amp;" "&amp;IF(K111="","",VLOOKUP(K111,Seznam!$A$5:$E$244,3,1))</f>
        <v> </v>
      </c>
      <c r="M111" s="115">
        <f>IF(AA85="","",AA85)</f>
      </c>
      <c r="N111" s="115" t="str">
        <f>IF(M111="","",VLOOKUP(M111,Seznam!$A$5:$E$244,2,1))&amp;" "&amp;IF(M111="","",VLOOKUP(M111,Seznam!$A$5:$E$244,3,1))</f>
        <v> </v>
      </c>
      <c r="O111" s="116"/>
      <c r="P111" s="117"/>
      <c r="Q111" s="117"/>
      <c r="R111" s="117"/>
      <c r="S111" s="117"/>
      <c r="T111" s="117"/>
      <c r="U111" s="118"/>
      <c r="V111" s="132"/>
      <c r="W111" s="65" t="s">
        <v>44</v>
      </c>
      <c r="X111" s="54" t="str">
        <f>IF($W111="","",IF($W111="1",Seznam!$H$3,Seznam!$J$3))</f>
        <v>14.9.2014</v>
      </c>
      <c r="Y111" s="64"/>
      <c r="Z111" s="75"/>
      <c r="AA111" s="127">
        <f t="shared" si="4"/>
      </c>
      <c r="AB111" s="127" t="str">
        <f>" "&amp;IF(AA111="","",VLOOKUP(AA111,Seznam!$A$5:$E$244,4,1))</f>
        <v> </v>
      </c>
      <c r="AC111" s="128" t="str">
        <f t="shared" si="3"/>
        <v> </v>
      </c>
    </row>
    <row r="112" spans="1:29" ht="19.5" customHeight="1" thickBot="1" thickTop="1">
      <c r="A112" s="40">
        <v>53</v>
      </c>
      <c r="B112" s="36"/>
      <c r="C112" s="52" t="str">
        <f>IF(B112="","",VLOOKUP(B112,Seznam!$A$5:$E$244,2,1))&amp;" "&amp;IF(B112="","",VLOOKUP(B112,Seznam!$A$5:$E$244,3,1))&amp;" "&amp;IF(B112="","","(")&amp;IF(B112="","",VLOOKUP(B112,Seznam!$A$5:$E$244,5,1))&amp;IF(B112="","",")")</f>
        <v>  </v>
      </c>
      <c r="D112" s="151"/>
      <c r="E112" s="51"/>
      <c r="F112" s="129" t="str">
        <f>$AC111</f>
        <v> </v>
      </c>
      <c r="G112" s="74"/>
      <c r="I112" s="38">
        <v>104</v>
      </c>
      <c r="J112" s="38">
        <v>3</v>
      </c>
      <c r="K112" s="119">
        <f>IF(AA86="","",AA86)</f>
      </c>
      <c r="L112" s="120" t="str">
        <f>IF(K112="","",VLOOKUP(K112,Seznam!$A$5:$E$244,2,1))&amp;" "&amp;IF(K112="","",VLOOKUP(K112,Seznam!$A$5:$E$244,3,1))</f>
        <v> </v>
      </c>
      <c r="M112" s="120">
        <f>IF(AA87="","",AA87)</f>
      </c>
      <c r="N112" s="120" t="str">
        <f>IF(M112="","",VLOOKUP(M112,Seznam!$A$5:$E$244,2,1))&amp;" "&amp;IF(M112="","",VLOOKUP(M112,Seznam!$A$5:$E$244,3,1))</f>
        <v> </v>
      </c>
      <c r="O112" s="121"/>
      <c r="P112" s="122"/>
      <c r="Q112" s="122"/>
      <c r="R112" s="122"/>
      <c r="S112" s="122"/>
      <c r="T112" s="122"/>
      <c r="U112" s="123"/>
      <c r="V112" s="133"/>
      <c r="W112" s="65" t="s">
        <v>44</v>
      </c>
      <c r="X112" s="54" t="str">
        <f>IF($W112="","",IF($W112="1",Seznam!$H$3,Seznam!$J$3))</f>
        <v>14.9.2014</v>
      </c>
      <c r="Y112" s="64"/>
      <c r="Z112" s="75"/>
      <c r="AA112" s="127">
        <f t="shared" si="4"/>
      </c>
      <c r="AB112" s="127" t="str">
        <f>" "&amp;IF(AA112="","",VLOOKUP(AA112,Seznam!$A$5:$E$244,4,1))</f>
        <v> </v>
      </c>
      <c r="AC112" s="128" t="str">
        <f t="shared" si="3"/>
        <v> </v>
      </c>
    </row>
    <row r="113" spans="2:29" ht="19.5" customHeight="1" thickBot="1" thickTop="1">
      <c r="B113" s="71"/>
      <c r="C113" s="72"/>
      <c r="D113" s="137" t="str">
        <f>$AB32</f>
        <v> </v>
      </c>
      <c r="E113" s="51"/>
      <c r="F113" s="58"/>
      <c r="G113" s="58"/>
      <c r="I113" s="38">
        <v>105</v>
      </c>
      <c r="J113" s="38">
        <v>3</v>
      </c>
      <c r="K113" s="109">
        <f>IF(AA88="","",AA88)</f>
      </c>
      <c r="L113" s="110" t="str">
        <f>IF(K113="","",VLOOKUP(K113,Seznam!$A$5:$E$244,2,1))&amp;" "&amp;IF(K113="","",VLOOKUP(K113,Seznam!$A$5:$E$244,3,1))</f>
        <v> </v>
      </c>
      <c r="M113" s="110">
        <f>IF(AA89="","",AA89)</f>
      </c>
      <c r="N113" s="110" t="str">
        <f>IF(M113="","",VLOOKUP(M113,Seznam!$A$5:$E$244,2,1))&amp;" "&amp;IF(M113="","",VLOOKUP(M113,Seznam!$A$5:$E$244,3,1))</f>
        <v> </v>
      </c>
      <c r="O113" s="111"/>
      <c r="P113" s="112"/>
      <c r="Q113" s="112"/>
      <c r="R113" s="112"/>
      <c r="S113" s="112"/>
      <c r="T113" s="112"/>
      <c r="U113" s="113"/>
      <c r="V113" s="131"/>
      <c r="W113" s="65" t="s">
        <v>44</v>
      </c>
      <c r="X113" s="54" t="str">
        <f>IF($W113="","",IF($W113="1",Seznam!$H$3,Seznam!$J$3))</f>
        <v>14.9.2014</v>
      </c>
      <c r="Y113" s="64"/>
      <c r="Z113" s="75"/>
      <c r="AA113" s="127">
        <f t="shared" si="4"/>
      </c>
      <c r="AB113" s="127" t="str">
        <f>" "&amp;IF(AA113="","",VLOOKUP(AA113,Seznam!$A$5:$E$244,4,1))</f>
        <v> </v>
      </c>
      <c r="AC113" s="128" t="str">
        <f t="shared" si="3"/>
        <v> </v>
      </c>
    </row>
    <row r="114" spans="1:29" ht="19.5" customHeight="1" thickBot="1" thickTop="1">
      <c r="A114" s="40">
        <v>54</v>
      </c>
      <c r="B114" s="35"/>
      <c r="C114" s="52" t="str">
        <f>IF(B114="","",VLOOKUP(B114,Seznam!$A$5:$E$244,2,1))&amp;" "&amp;IF(B114="","",VLOOKUP(B114,Seznam!$A$5:$E$244,3,1))&amp;" "&amp;IF(B114="","","(")&amp;IF(B114="","",VLOOKUP(B114,Seznam!$A$5:$E$244,5,1))&amp;IF(B114="","",")")</f>
        <v>  </v>
      </c>
      <c r="D114" s="129" t="str">
        <f>$AC32</f>
        <v> </v>
      </c>
      <c r="E114" s="58"/>
      <c r="F114" s="58"/>
      <c r="G114" s="58"/>
      <c r="I114" s="38">
        <v>106</v>
      </c>
      <c r="J114" s="38">
        <v>3</v>
      </c>
      <c r="K114" s="114">
        <f>IF(AA90="","",AA90)</f>
      </c>
      <c r="L114" s="115" t="str">
        <f>IF(K114="","",VLOOKUP(K114,Seznam!$A$5:$E$244,2,1))&amp;" "&amp;IF(K114="","",VLOOKUP(K114,Seznam!$A$5:$E$244,3,1))</f>
        <v> </v>
      </c>
      <c r="M114" s="115">
        <f>IF(AA91="","",AA91)</f>
      </c>
      <c r="N114" s="115" t="str">
        <f>IF(M114="","",VLOOKUP(M114,Seznam!$A$5:$E$244,2,1))&amp;" "&amp;IF(M114="","",VLOOKUP(M114,Seznam!$A$5:$E$244,3,1))</f>
        <v> </v>
      </c>
      <c r="O114" s="116"/>
      <c r="P114" s="117"/>
      <c r="Q114" s="117"/>
      <c r="R114" s="117"/>
      <c r="S114" s="117"/>
      <c r="T114" s="117"/>
      <c r="U114" s="118"/>
      <c r="V114" s="132"/>
      <c r="W114" s="65" t="s">
        <v>44</v>
      </c>
      <c r="X114" s="54" t="str">
        <f>IF($W114="","",IF($W114="1",Seznam!$H$3,Seznam!$J$3))</f>
        <v>14.9.2014</v>
      </c>
      <c r="Y114" s="64"/>
      <c r="Z114" s="75"/>
      <c r="AA114" s="127">
        <f t="shared" si="4"/>
      </c>
      <c r="AB114" s="127" t="str">
        <f>" "&amp;IF(AA114="","",VLOOKUP(AA114,Seznam!$A$5:$E$244,4,1))</f>
        <v> </v>
      </c>
      <c r="AC114" s="128" t="str">
        <f t="shared" si="3"/>
        <v> </v>
      </c>
    </row>
    <row r="115" spans="1:29" ht="19.5" customHeight="1" thickBot="1" thickTop="1">
      <c r="A115" s="38"/>
      <c r="B115" s="104"/>
      <c r="C115" s="105"/>
      <c r="D115" s="55"/>
      <c r="E115" s="138" t="str">
        <f>$AB85</f>
        <v> </v>
      </c>
      <c r="F115" s="107"/>
      <c r="G115" s="56"/>
      <c r="I115" s="38">
        <v>107</v>
      </c>
      <c r="J115" s="38">
        <v>3</v>
      </c>
      <c r="K115" s="114">
        <f>IF(AA92="","",AA92)</f>
      </c>
      <c r="L115" s="115" t="str">
        <f>IF(K115="","",VLOOKUP(K115,Seznam!$A$5:$E$244,2,1))&amp;" "&amp;IF(K115="","",VLOOKUP(K115,Seznam!$A$5:$E$244,3,1))</f>
        <v> </v>
      </c>
      <c r="M115" s="115">
        <f>IF(AA93="","",AA93)</f>
      </c>
      <c r="N115" s="115" t="str">
        <f>IF(M115="","",VLOOKUP(M115,Seznam!$A$5:$E$244,2,1))&amp;" "&amp;IF(M115="","",VLOOKUP(M115,Seznam!$A$5:$E$244,3,1))</f>
        <v> </v>
      </c>
      <c r="O115" s="116"/>
      <c r="P115" s="117"/>
      <c r="Q115" s="117"/>
      <c r="R115" s="117"/>
      <c r="S115" s="117"/>
      <c r="T115" s="117"/>
      <c r="U115" s="118"/>
      <c r="V115" s="132"/>
      <c r="W115" s="65" t="s">
        <v>44</v>
      </c>
      <c r="X115" s="54" t="str">
        <f>IF($W115="","",IF($W115="1",Seznam!$H$3,Seznam!$J$3))</f>
        <v>14.9.2014</v>
      </c>
      <c r="Y115" s="64"/>
      <c r="Z115" s="75"/>
      <c r="AA115" s="127">
        <f t="shared" si="4"/>
      </c>
      <c r="AB115" s="127" t="str">
        <f>" "&amp;IF(AA115="","",VLOOKUP(AA115,Seznam!$A$5:$E$244,4,1))</f>
        <v> </v>
      </c>
      <c r="AC115" s="128" t="str">
        <f t="shared" si="3"/>
        <v> </v>
      </c>
    </row>
    <row r="116" spans="1:29" ht="19.5" customHeight="1" thickBot="1" thickTop="1">
      <c r="A116" s="40">
        <v>55</v>
      </c>
      <c r="B116" s="35"/>
      <c r="C116" s="52" t="str">
        <f>IF(B116="","",VLOOKUP(B116,Seznam!$A$5:$E$244,2,1))&amp;" "&amp;IF(B116="","",VLOOKUP(B116,Seznam!$A$5:$E$244,3,1))&amp;" "&amp;IF(B116="","","(")&amp;IF(B116="","",VLOOKUP(B116,Seznam!$A$5:$E$244,5,1))&amp;IF(B116="","",")")</f>
        <v>  </v>
      </c>
      <c r="D116" s="73"/>
      <c r="E116" s="129" t="str">
        <f>$AC85</f>
        <v> </v>
      </c>
      <c r="F116" s="57"/>
      <c r="G116" s="56"/>
      <c r="I116" s="38">
        <v>108</v>
      </c>
      <c r="J116" s="38">
        <v>3</v>
      </c>
      <c r="K116" s="119">
        <f>IF(AA94="","",AA94)</f>
      </c>
      <c r="L116" s="120" t="str">
        <f>IF(K116="","",VLOOKUP(K116,Seznam!$A$5:$E$244,2,1))&amp;" "&amp;IF(K116="","",VLOOKUP(K116,Seznam!$A$5:$E$244,3,1))</f>
        <v> </v>
      </c>
      <c r="M116" s="120">
        <f>IF(AA95="","",AA95)</f>
      </c>
      <c r="N116" s="120" t="str">
        <f>IF(M116="","",VLOOKUP(M116,Seznam!$A$5:$E$244,2,1))&amp;" "&amp;IF(M116="","",VLOOKUP(M116,Seznam!$A$5:$E$244,3,1))</f>
        <v> </v>
      </c>
      <c r="O116" s="121"/>
      <c r="P116" s="122"/>
      <c r="Q116" s="122"/>
      <c r="R116" s="122"/>
      <c r="S116" s="122"/>
      <c r="T116" s="122"/>
      <c r="U116" s="123"/>
      <c r="V116" s="133"/>
      <c r="W116" s="65" t="s">
        <v>44</v>
      </c>
      <c r="X116" s="54" t="str">
        <f>IF($W116="","",IF($W116="1",Seznam!$H$3,Seznam!$J$3))</f>
        <v>14.9.2014</v>
      </c>
      <c r="Y116" s="64"/>
      <c r="Z116" s="75"/>
      <c r="AA116" s="127">
        <f t="shared" si="4"/>
      </c>
      <c r="AB116" s="127" t="str">
        <f>" "&amp;IF(AA116="","",VLOOKUP(AA116,Seznam!$A$5:$E$244,4,1))</f>
        <v> </v>
      </c>
      <c r="AC116" s="128" t="str">
        <f t="shared" si="3"/>
        <v> </v>
      </c>
    </row>
    <row r="117" spans="2:29" ht="19.5" customHeight="1" thickBot="1" thickTop="1">
      <c r="B117" s="71"/>
      <c r="C117" s="72"/>
      <c r="D117" s="137" t="str">
        <f>$AB33</f>
        <v> </v>
      </c>
      <c r="E117" s="58"/>
      <c r="F117" s="51"/>
      <c r="G117" s="58"/>
      <c r="I117" s="38">
        <v>109</v>
      </c>
      <c r="J117" s="38">
        <v>3</v>
      </c>
      <c r="K117" s="109">
        <f>IF(AA96="","",AA96)</f>
      </c>
      <c r="L117" s="110" t="str">
        <f>IF(K117="","",VLOOKUP(K117,Seznam!$A$5:$E$244,2,1))&amp;" "&amp;IF(K117="","",VLOOKUP(K117,Seznam!$A$5:$E$244,3,1))</f>
        <v> </v>
      </c>
      <c r="M117" s="110">
        <f>IF(AA97="","",AA97)</f>
      </c>
      <c r="N117" s="110" t="str">
        <f>IF(M117="","",VLOOKUP(M117,Seznam!$A$5:$E$244,2,1))&amp;" "&amp;IF(M117="","",VLOOKUP(M117,Seznam!$A$5:$E$244,3,1))</f>
        <v> </v>
      </c>
      <c r="O117" s="111"/>
      <c r="P117" s="112"/>
      <c r="Q117" s="112"/>
      <c r="R117" s="112"/>
      <c r="S117" s="112"/>
      <c r="T117" s="112"/>
      <c r="U117" s="113"/>
      <c r="V117" s="131"/>
      <c r="W117" s="65" t="s">
        <v>44</v>
      </c>
      <c r="X117" s="54" t="str">
        <f>IF($W117="","",IF($W117="1",Seznam!$H$3,Seznam!$J$3))</f>
        <v>14.9.2014</v>
      </c>
      <c r="Y117" s="64"/>
      <c r="Z117" s="75"/>
      <c r="AA117" s="127">
        <f t="shared" si="4"/>
      </c>
      <c r="AB117" s="127" t="str">
        <f>" "&amp;IF(AA117="","",VLOOKUP(AA117,Seznam!$A$5:$E$244,4,1))</f>
        <v> </v>
      </c>
      <c r="AC117" s="128" t="str">
        <f t="shared" si="3"/>
        <v> </v>
      </c>
    </row>
    <row r="118" spans="1:29" ht="19.5" customHeight="1" thickBot="1" thickTop="1">
      <c r="A118" s="40">
        <v>56</v>
      </c>
      <c r="B118" s="31"/>
      <c r="C118" s="52" t="str">
        <f>IF(B118="","",VLOOKUP(B118,Seznam!$A$5:$E$244,2,1))&amp;" "&amp;IF(B118="","",VLOOKUP(B118,Seznam!$A$5:$E$244,3,1))&amp;" "&amp;IF(B118="","","(")&amp;IF(B118="","",VLOOKUP(B118,Seznam!$A$5:$E$244,5,1))&amp;IF(B118="","",")")</f>
        <v>  </v>
      </c>
      <c r="D118" s="129" t="str">
        <f>$AC33</f>
        <v> </v>
      </c>
      <c r="E118" s="57"/>
      <c r="F118" s="57"/>
      <c r="G118" s="58"/>
      <c r="I118" s="38">
        <v>110</v>
      </c>
      <c r="J118" s="38">
        <v>3</v>
      </c>
      <c r="K118" s="114">
        <f>IF(AA98="","",AA98)</f>
      </c>
      <c r="L118" s="115" t="str">
        <f>IF(K118="","",VLOOKUP(K118,Seznam!$A$5:$E$244,2,1))&amp;" "&amp;IF(K118="","",VLOOKUP(K118,Seznam!$A$5:$E$244,3,1))</f>
        <v> </v>
      </c>
      <c r="M118" s="115">
        <f>IF(AA99="","",AA99)</f>
      </c>
      <c r="N118" s="115" t="str">
        <f>IF(M118="","",VLOOKUP(M118,Seznam!$A$5:$E$244,2,1))&amp;" "&amp;IF(M118="","",VLOOKUP(M118,Seznam!$A$5:$E$244,3,1))</f>
        <v> </v>
      </c>
      <c r="O118" s="116"/>
      <c r="P118" s="117"/>
      <c r="Q118" s="117"/>
      <c r="R118" s="117"/>
      <c r="S118" s="117"/>
      <c r="T118" s="117"/>
      <c r="U118" s="118"/>
      <c r="V118" s="132"/>
      <c r="W118" s="65" t="s">
        <v>44</v>
      </c>
      <c r="X118" s="54" t="str">
        <f>IF($W118="","",IF($W118="1",Seznam!$H$3,Seznam!$J$3))</f>
        <v>14.9.2014</v>
      </c>
      <c r="Y118" s="64"/>
      <c r="Z118" s="75"/>
      <c r="AA118" s="127">
        <f t="shared" si="4"/>
      </c>
      <c r="AB118" s="127" t="str">
        <f>" "&amp;IF(AA118="","",VLOOKUP(AA118,Seznam!$A$5:$E$244,4,1))</f>
        <v> </v>
      </c>
      <c r="AC118" s="128" t="str">
        <f t="shared" si="3"/>
        <v> </v>
      </c>
    </row>
    <row r="119" spans="1:29" ht="19.5" customHeight="1" thickBot="1" thickTop="1">
      <c r="A119" s="38"/>
      <c r="B119" s="104"/>
      <c r="C119" s="105"/>
      <c r="D119" s="55"/>
      <c r="E119" s="106"/>
      <c r="F119" s="107"/>
      <c r="G119" s="137" t="str">
        <f>$AB125</f>
        <v> </v>
      </c>
      <c r="I119" s="38">
        <v>111</v>
      </c>
      <c r="J119" s="38">
        <v>3</v>
      </c>
      <c r="K119" s="114">
        <f>IF(AA100="","",AA100)</f>
      </c>
      <c r="L119" s="115" t="str">
        <f>IF(K119="","",VLOOKUP(K119,Seznam!$A$5:$E$244,2,1))&amp;" "&amp;IF(K119="","",VLOOKUP(K119,Seznam!$A$5:$E$244,3,1))</f>
        <v> </v>
      </c>
      <c r="M119" s="115">
        <f>IF(AA101="","",AA101)</f>
      </c>
      <c r="N119" s="115" t="str">
        <f>IF(M119="","",VLOOKUP(M119,Seznam!$A$5:$E$244,2,1))&amp;" "&amp;IF(M119="","",VLOOKUP(M119,Seznam!$A$5:$E$244,3,1))</f>
        <v> </v>
      </c>
      <c r="O119" s="116"/>
      <c r="P119" s="117"/>
      <c r="Q119" s="117"/>
      <c r="R119" s="117"/>
      <c r="S119" s="117"/>
      <c r="T119" s="117"/>
      <c r="U119" s="118"/>
      <c r="V119" s="132"/>
      <c r="W119" s="65" t="s">
        <v>44</v>
      </c>
      <c r="X119" s="54" t="str">
        <f>IF($W119="","",IF($W119="1",Seznam!$H$3,Seznam!$J$3))</f>
        <v>14.9.2014</v>
      </c>
      <c r="Y119" s="64"/>
      <c r="Z119" s="75"/>
      <c r="AA119" s="127">
        <f t="shared" si="4"/>
      </c>
      <c r="AB119" s="127" t="str">
        <f>" "&amp;IF(AA119="","",VLOOKUP(AA119,Seznam!$A$5:$E$244,4,1))</f>
        <v> </v>
      </c>
      <c r="AC119" s="128" t="str">
        <f t="shared" si="3"/>
        <v> </v>
      </c>
    </row>
    <row r="120" spans="1:29" ht="19.5" customHeight="1" thickBot="1" thickTop="1">
      <c r="A120" s="40">
        <v>57</v>
      </c>
      <c r="B120" s="31"/>
      <c r="C120" s="52" t="str">
        <f>IF(B120="","",VLOOKUP(B120,Seznam!$A$5:$E$244,2,1))&amp;" "&amp;IF(B120="","",VLOOKUP(B120,Seznam!$A$5:$E$244,3,1))&amp;" "&amp;IF(B120="","","(")&amp;IF(B120="","",VLOOKUP(B120,Seznam!$A$5:$E$244,5,1))&amp;IF(B120="","",")")</f>
        <v>  </v>
      </c>
      <c r="D120" s="73"/>
      <c r="E120" s="51"/>
      <c r="F120" s="51"/>
      <c r="G120" s="129" t="str">
        <f>$AC125</f>
        <v> </v>
      </c>
      <c r="I120" s="38">
        <v>112</v>
      </c>
      <c r="J120" s="38">
        <v>3</v>
      </c>
      <c r="K120" s="119">
        <f>IF(AA102="","",AA102)</f>
      </c>
      <c r="L120" s="120" t="str">
        <f>IF(K120="","",VLOOKUP(K120,Seznam!$A$5:$E$244,2,1))&amp;" "&amp;IF(K120="","",VLOOKUP(K120,Seznam!$A$5:$E$244,3,1))</f>
        <v> </v>
      </c>
      <c r="M120" s="120">
        <f>IF(AA103="","",AA103)</f>
      </c>
      <c r="N120" s="120" t="str">
        <f>IF(M120="","",VLOOKUP(M120,Seznam!$A$5:$E$244,2,1))&amp;" "&amp;IF(M120="","",VLOOKUP(M120,Seznam!$A$5:$E$244,3,1))</f>
        <v> </v>
      </c>
      <c r="O120" s="121"/>
      <c r="P120" s="122"/>
      <c r="Q120" s="122"/>
      <c r="R120" s="122"/>
      <c r="S120" s="122"/>
      <c r="T120" s="122"/>
      <c r="U120" s="123"/>
      <c r="V120" s="133"/>
      <c r="W120" s="65" t="s">
        <v>44</v>
      </c>
      <c r="X120" s="54" t="str">
        <f>IF($W120="","",IF($W120="1",Seznam!$H$3,Seznam!$J$3))</f>
        <v>14.9.2014</v>
      </c>
      <c r="Y120" s="64"/>
      <c r="Z120" s="75"/>
      <c r="AA120" s="127">
        <f t="shared" si="4"/>
      </c>
      <c r="AB120" s="127" t="str">
        <f>" "&amp;IF(AA120="","",VLOOKUP(AA120,Seznam!$A$5:$E$244,4,1))</f>
        <v> </v>
      </c>
      <c r="AC120" s="128" t="str">
        <f t="shared" si="3"/>
        <v> </v>
      </c>
    </row>
    <row r="121" spans="2:29" ht="19.5" customHeight="1" thickBot="1" thickTop="1">
      <c r="B121" s="71"/>
      <c r="C121" s="72"/>
      <c r="D121" s="137" t="str">
        <f>$AB34</f>
        <v> </v>
      </c>
      <c r="E121" s="51"/>
      <c r="F121" s="51"/>
      <c r="G121" s="74"/>
      <c r="W121" s="61"/>
      <c r="AC121" s="128"/>
    </row>
    <row r="122" spans="1:29" ht="19.5" customHeight="1" thickBot="1" thickTop="1">
      <c r="A122" s="40">
        <v>58</v>
      </c>
      <c r="B122" s="35"/>
      <c r="C122" s="52" t="str">
        <f>IF(B122="","",VLOOKUP(B122,Seznam!$A$5:$E$244,2,1))&amp;" "&amp;IF(B122="","",VLOOKUP(B122,Seznam!$A$5:$E$244,3,1))&amp;" "&amp;IF(B122="","","(")&amp;IF(B122="","",VLOOKUP(B122,Seznam!$A$5:$E$244,5,1))&amp;IF(B122="","",")")</f>
        <v>  </v>
      </c>
      <c r="D122" s="129" t="str">
        <f>$AC34</f>
        <v> </v>
      </c>
      <c r="E122" s="58"/>
      <c r="F122" s="51"/>
      <c r="G122" s="58"/>
      <c r="I122" s="38">
        <v>113</v>
      </c>
      <c r="J122" s="38">
        <v>4</v>
      </c>
      <c r="K122" s="109">
        <f>IF(AA105="","",AA105)</f>
      </c>
      <c r="L122" s="110" t="str">
        <f>IF(K122="","",VLOOKUP(K122,Seznam!$A$5:$E$244,2,1))&amp;" "&amp;IF(K122="","",VLOOKUP(K122,Seznam!$A$5:$E$244,3,1))</f>
        <v> </v>
      </c>
      <c r="M122" s="110">
        <f>IF(AA106="","",AA106)</f>
      </c>
      <c r="N122" s="110" t="str">
        <f>IF(M122="","",VLOOKUP(M122,Seznam!$A$5:$E$244,2,1))&amp;" "&amp;IF(M122="","",VLOOKUP(M122,Seznam!$A$5:$E$244,3,1))</f>
        <v> </v>
      </c>
      <c r="O122" s="111"/>
      <c r="P122" s="112"/>
      <c r="Q122" s="112"/>
      <c r="R122" s="112"/>
      <c r="S122" s="112"/>
      <c r="T122" s="112"/>
      <c r="U122" s="113"/>
      <c r="V122" s="131"/>
      <c r="W122" s="65" t="s">
        <v>44</v>
      </c>
      <c r="X122" s="54" t="str">
        <f>IF($W122="","",IF($W122="1",Seznam!$H$3,Seznam!$J$3))</f>
        <v>14.9.2014</v>
      </c>
      <c r="Y122" s="64"/>
      <c r="Z122" s="75"/>
      <c r="AA122" s="127">
        <f aca="true" t="shared" si="5" ref="AA122:AA129">IF($O122="",IF($V122="","",IF($V122="wo",$K122,$M122)),IF(COUNTIF($O122:$U122,"&gt;0")&gt;COUNTIF($O122:$U122,"&lt;0"),$K122,$M122))</f>
      </c>
      <c r="AB122" s="127" t="str">
        <f>" "&amp;IF(AA122="","",VLOOKUP(AA122,Seznam!$A$5:$E$244,4,1))</f>
        <v> </v>
      </c>
      <c r="AC122" s="128" t="str">
        <f t="shared" si="3"/>
        <v> </v>
      </c>
    </row>
    <row r="123" spans="1:29" ht="19.5" customHeight="1" thickBot="1" thickTop="1">
      <c r="A123" s="38"/>
      <c r="B123" s="104"/>
      <c r="C123" s="105"/>
      <c r="D123" s="55"/>
      <c r="E123" s="137" t="str">
        <f>$AB86</f>
        <v> </v>
      </c>
      <c r="F123" s="107"/>
      <c r="G123" s="58"/>
      <c r="I123" s="38">
        <v>114</v>
      </c>
      <c r="J123" s="38">
        <v>4</v>
      </c>
      <c r="K123" s="114">
        <f>IF(AA107="","",AA107)</f>
      </c>
      <c r="L123" s="115" t="str">
        <f>IF(K123="","",VLOOKUP(K123,Seznam!$A$5:$E$244,2,1))&amp;" "&amp;IF(K123="","",VLOOKUP(K123,Seznam!$A$5:$E$244,3,1))</f>
        <v> </v>
      </c>
      <c r="M123" s="115">
        <f>IF(AA108="","",AA108)</f>
      </c>
      <c r="N123" s="115" t="str">
        <f>IF(M123="","",VLOOKUP(M123,Seznam!$A$5:$E$244,2,1))&amp;" "&amp;IF(M123="","",VLOOKUP(M123,Seznam!$A$5:$E$244,3,1))</f>
        <v> </v>
      </c>
      <c r="O123" s="116"/>
      <c r="P123" s="117"/>
      <c r="Q123" s="117"/>
      <c r="R123" s="117"/>
      <c r="S123" s="117"/>
      <c r="T123" s="117"/>
      <c r="U123" s="118"/>
      <c r="V123" s="132"/>
      <c r="W123" s="65" t="s">
        <v>44</v>
      </c>
      <c r="X123" s="54" t="str">
        <f>IF($W123="","",IF($W123="1",Seznam!$H$3,Seznam!$J$3))</f>
        <v>14.9.2014</v>
      </c>
      <c r="Y123" s="64"/>
      <c r="Z123" s="75"/>
      <c r="AA123" s="127">
        <f t="shared" si="5"/>
      </c>
      <c r="AB123" s="127" t="str">
        <f>" "&amp;IF(AA123="","",VLOOKUP(AA123,Seznam!$A$5:$E$244,4,1))</f>
        <v> </v>
      </c>
      <c r="AC123" s="128" t="str">
        <f t="shared" si="3"/>
        <v> </v>
      </c>
    </row>
    <row r="124" spans="1:29" ht="19.5" customHeight="1" thickBot="1" thickTop="1">
      <c r="A124" s="40">
        <v>59</v>
      </c>
      <c r="B124" s="35"/>
      <c r="C124" s="52" t="str">
        <f>IF(B124="","",VLOOKUP(B124,Seznam!$A$5:$E$244,2,1))&amp;" "&amp;IF(B124="","",VLOOKUP(B124,Seznam!$A$5:$E$244,3,1))&amp;" "&amp;IF(B124="","","(")&amp;IF(B124="","",VLOOKUP(B124,Seznam!$A$5:$E$244,5,1))&amp;IF(B124="","",")")</f>
        <v>  </v>
      </c>
      <c r="D124" s="73"/>
      <c r="E124" s="129" t="str">
        <f>$AC86</f>
        <v> </v>
      </c>
      <c r="F124" s="56"/>
      <c r="G124" s="56"/>
      <c r="I124" s="38">
        <v>115</v>
      </c>
      <c r="J124" s="38">
        <v>4</v>
      </c>
      <c r="K124" s="114">
        <f>IF(AA109="","",AA109)</f>
      </c>
      <c r="L124" s="115" t="str">
        <f>IF(K124="","",VLOOKUP(K124,Seznam!$A$5:$E$244,2,1))&amp;" "&amp;IF(K124="","",VLOOKUP(K124,Seznam!$A$5:$E$244,3,1))</f>
        <v> </v>
      </c>
      <c r="M124" s="115">
        <f>IF(AA110="","",AA110)</f>
      </c>
      <c r="N124" s="115" t="str">
        <f>IF(M124="","",VLOOKUP(M124,Seznam!$A$5:$E$244,2,1))&amp;" "&amp;IF(M124="","",VLOOKUP(M124,Seznam!$A$5:$E$244,3,1))</f>
        <v> </v>
      </c>
      <c r="O124" s="116"/>
      <c r="P124" s="117"/>
      <c r="Q124" s="117"/>
      <c r="R124" s="117"/>
      <c r="S124" s="117"/>
      <c r="T124" s="117"/>
      <c r="U124" s="118"/>
      <c r="V124" s="132"/>
      <c r="W124" s="65" t="s">
        <v>44</v>
      </c>
      <c r="X124" s="54" t="str">
        <f>IF($W124="","",IF($W124="1",Seznam!$H$3,Seznam!$J$3))</f>
        <v>14.9.2014</v>
      </c>
      <c r="Y124" s="64"/>
      <c r="Z124" s="75"/>
      <c r="AA124" s="127">
        <f t="shared" si="5"/>
      </c>
      <c r="AB124" s="127" t="str">
        <f>" "&amp;IF(AA124="","",VLOOKUP(AA124,Seznam!$A$5:$E$244,4,1))</f>
        <v> </v>
      </c>
      <c r="AC124" s="128" t="str">
        <f t="shared" si="3"/>
        <v> </v>
      </c>
    </row>
    <row r="125" spans="2:29" ht="19.5" customHeight="1" thickBot="1" thickTop="1">
      <c r="B125" s="71"/>
      <c r="C125" s="72"/>
      <c r="D125" s="137" t="str">
        <f>$AB35</f>
        <v> </v>
      </c>
      <c r="E125" s="58"/>
      <c r="F125" s="58"/>
      <c r="G125" s="56"/>
      <c r="I125" s="38">
        <v>116</v>
      </c>
      <c r="J125" s="38">
        <v>4</v>
      </c>
      <c r="K125" s="119">
        <f>IF(AA111="","",AA111)</f>
      </c>
      <c r="L125" s="120" t="str">
        <f>IF(K125="","",VLOOKUP(K125,Seznam!$A$5:$E$244,2,1))&amp;" "&amp;IF(K125="","",VLOOKUP(K125,Seznam!$A$5:$E$244,3,1))</f>
        <v> </v>
      </c>
      <c r="M125" s="120">
        <f>IF(AA112="","",AA112)</f>
      </c>
      <c r="N125" s="120" t="str">
        <f>IF(M125="","",VLOOKUP(M125,Seznam!$A$5:$E$244,2,1))&amp;" "&amp;IF(M125="","",VLOOKUP(M125,Seznam!$A$5:$E$244,3,1))</f>
        <v> </v>
      </c>
      <c r="O125" s="121"/>
      <c r="P125" s="122"/>
      <c r="Q125" s="122"/>
      <c r="R125" s="122"/>
      <c r="S125" s="122"/>
      <c r="T125" s="122"/>
      <c r="U125" s="123"/>
      <c r="V125" s="133"/>
      <c r="W125" s="65" t="s">
        <v>44</v>
      </c>
      <c r="X125" s="54" t="str">
        <f>IF($W125="","",IF($W125="1",Seznam!$H$3,Seznam!$J$3))</f>
        <v>14.9.2014</v>
      </c>
      <c r="Y125" s="64"/>
      <c r="Z125" s="75"/>
      <c r="AA125" s="127">
        <f t="shared" si="5"/>
      </c>
      <c r="AB125" s="127" t="str">
        <f>" "&amp;IF(AA125="","",VLOOKUP(AA125,Seznam!$A$5:$E$244,4,1))</f>
        <v> </v>
      </c>
      <c r="AC125" s="128" t="str">
        <f t="shared" si="3"/>
        <v> </v>
      </c>
    </row>
    <row r="126" spans="1:29" ht="19.5" customHeight="1" thickBot="1" thickTop="1">
      <c r="A126" s="40">
        <v>60</v>
      </c>
      <c r="B126" s="36"/>
      <c r="C126" s="52" t="str">
        <f>IF(B126="","",VLOOKUP(B126,Seznam!$A$5:$E$244,2,1))&amp;" "&amp;IF(B126="","",VLOOKUP(B126,Seznam!$A$5:$E$244,3,1))&amp;" "&amp;IF(B126="","","(")&amp;IF(B126="","",VLOOKUP(B126,Seznam!$A$5:$E$244,5,1))&amp;IF(B126="","",")")</f>
        <v>  </v>
      </c>
      <c r="D126" s="129" t="str">
        <f>$AC35</f>
        <v> </v>
      </c>
      <c r="E126" s="57"/>
      <c r="F126" s="58"/>
      <c r="G126" s="58"/>
      <c r="I126" s="38">
        <v>117</v>
      </c>
      <c r="J126" s="38">
        <v>4</v>
      </c>
      <c r="K126" s="109">
        <f>IF(AA113="","",AA113)</f>
      </c>
      <c r="L126" s="110" t="str">
        <f>IF(K126="","",VLOOKUP(K126,Seznam!$A$5:$E$244,2,1))&amp;" "&amp;IF(K126="","",VLOOKUP(K126,Seznam!$A$5:$E$244,3,1))</f>
        <v> </v>
      </c>
      <c r="M126" s="110">
        <f>IF(AA114="","",AA114)</f>
      </c>
      <c r="N126" s="110" t="str">
        <f>IF(M126="","",VLOOKUP(M126,Seznam!$A$5:$E$244,2,1))&amp;" "&amp;IF(M126="","",VLOOKUP(M126,Seznam!$A$5:$E$244,3,1))</f>
        <v> </v>
      </c>
      <c r="O126" s="111"/>
      <c r="P126" s="112"/>
      <c r="Q126" s="112"/>
      <c r="R126" s="112"/>
      <c r="S126" s="112"/>
      <c r="T126" s="112"/>
      <c r="U126" s="113"/>
      <c r="V126" s="131"/>
      <c r="W126" s="65" t="s">
        <v>44</v>
      </c>
      <c r="X126" s="54" t="str">
        <f>IF($W126="","",IF($W126="1",Seznam!$H$3,Seznam!$J$3))</f>
        <v>14.9.2014</v>
      </c>
      <c r="Y126" s="64"/>
      <c r="Z126" s="75"/>
      <c r="AA126" s="127">
        <f t="shared" si="5"/>
      </c>
      <c r="AB126" s="127" t="str">
        <f>" "&amp;IF(AA126="","",VLOOKUP(AA126,Seznam!$A$5:$E$244,4,1))</f>
        <v> </v>
      </c>
      <c r="AC126" s="128" t="str">
        <f t="shared" si="3"/>
        <v> </v>
      </c>
    </row>
    <row r="127" spans="1:29" ht="19.5" customHeight="1" thickBot="1" thickTop="1">
      <c r="A127" s="38"/>
      <c r="B127" s="104"/>
      <c r="C127" s="105"/>
      <c r="D127" s="55"/>
      <c r="E127" s="106"/>
      <c r="F127" s="138" t="str">
        <f>$AB112</f>
        <v> </v>
      </c>
      <c r="G127" s="51"/>
      <c r="I127" s="38">
        <v>118</v>
      </c>
      <c r="J127" s="38">
        <v>4</v>
      </c>
      <c r="K127" s="114">
        <f>IF(AA115="","",AA115)</f>
      </c>
      <c r="L127" s="115" t="str">
        <f>IF(K127="","",VLOOKUP(K127,Seznam!$A$5:$E$244,2,1))&amp;" "&amp;IF(K127="","",VLOOKUP(K127,Seznam!$A$5:$E$244,3,1))</f>
        <v> </v>
      </c>
      <c r="M127" s="115">
        <f>IF(AA116="","",AA116)</f>
      </c>
      <c r="N127" s="115" t="str">
        <f>IF(M127="","",VLOOKUP(M127,Seznam!$A$5:$E$244,2,1))&amp;" "&amp;IF(M127="","",VLOOKUP(M127,Seznam!$A$5:$E$244,3,1))</f>
        <v> </v>
      </c>
      <c r="O127" s="116"/>
      <c r="P127" s="117"/>
      <c r="Q127" s="117"/>
      <c r="R127" s="117"/>
      <c r="S127" s="117"/>
      <c r="T127" s="117"/>
      <c r="U127" s="118"/>
      <c r="V127" s="132"/>
      <c r="W127" s="65" t="s">
        <v>44</v>
      </c>
      <c r="X127" s="54" t="str">
        <f>IF($W127="","",IF($W127="1",Seznam!$H$3,Seznam!$J$3))</f>
        <v>14.9.2014</v>
      </c>
      <c r="Y127" s="64"/>
      <c r="Z127" s="75"/>
      <c r="AA127" s="127">
        <f t="shared" si="5"/>
      </c>
      <c r="AB127" s="127" t="str">
        <f>" "&amp;IF(AA127="","",VLOOKUP(AA127,Seznam!$A$5:$E$244,4,1))</f>
        <v> </v>
      </c>
      <c r="AC127" s="128" t="str">
        <f t="shared" si="3"/>
        <v> </v>
      </c>
    </row>
    <row r="128" spans="1:29" ht="19.5" customHeight="1" thickBot="1" thickTop="1">
      <c r="A128" s="40">
        <v>61</v>
      </c>
      <c r="B128" s="36"/>
      <c r="C128" s="52" t="str">
        <f>IF(B128="","",VLOOKUP(B128,Seznam!$A$5:$E$244,2,1))&amp;" "&amp;IF(B128="","",VLOOKUP(B128,Seznam!$A$5:$E$244,3,1))&amp;" "&amp;IF(B128="","","(")&amp;IF(B128="","",VLOOKUP(B128,Seznam!$A$5:$E$244,5,1))&amp;IF(B128="","",")")</f>
        <v>  </v>
      </c>
      <c r="D128" s="151"/>
      <c r="E128" s="51"/>
      <c r="F128" s="129" t="str">
        <f>$AC112</f>
        <v> </v>
      </c>
      <c r="G128" s="51"/>
      <c r="I128" s="38">
        <v>119</v>
      </c>
      <c r="J128" s="38">
        <v>4</v>
      </c>
      <c r="K128" s="114">
        <f>IF(AA117="","",AA117)</f>
      </c>
      <c r="L128" s="115" t="str">
        <f>IF(K128="","",VLOOKUP(K128,Seznam!$A$5:$E$244,2,1))&amp;" "&amp;IF(K128="","",VLOOKUP(K128,Seznam!$A$5:$E$244,3,1))</f>
        <v> </v>
      </c>
      <c r="M128" s="115">
        <f>IF(AA118="","",AA118)</f>
      </c>
      <c r="N128" s="115" t="str">
        <f>IF(M128="","",VLOOKUP(M128,Seznam!$A$5:$E$244,2,1))&amp;" "&amp;IF(M128="","",VLOOKUP(M128,Seznam!$A$5:$E$244,3,1))</f>
        <v> </v>
      </c>
      <c r="O128" s="116"/>
      <c r="P128" s="117"/>
      <c r="Q128" s="117"/>
      <c r="R128" s="117"/>
      <c r="S128" s="117"/>
      <c r="T128" s="117"/>
      <c r="U128" s="118"/>
      <c r="V128" s="132"/>
      <c r="W128" s="65" t="s">
        <v>44</v>
      </c>
      <c r="X128" s="54" t="str">
        <f>IF($W128="","",IF($W128="1",Seznam!$H$3,Seznam!$J$3))</f>
        <v>14.9.2014</v>
      </c>
      <c r="Y128" s="64"/>
      <c r="Z128" s="75"/>
      <c r="AA128" s="127">
        <f t="shared" si="5"/>
      </c>
      <c r="AB128" s="127" t="str">
        <f>" "&amp;IF(AA128="","",VLOOKUP(AA128,Seznam!$A$5:$E$244,4,1))</f>
        <v> </v>
      </c>
      <c r="AC128" s="128" t="str">
        <f t="shared" si="3"/>
        <v> </v>
      </c>
    </row>
    <row r="129" spans="2:29" ht="19.5" customHeight="1" thickBot="1" thickTop="1">
      <c r="B129" s="71"/>
      <c r="C129" s="72"/>
      <c r="D129" s="137" t="str">
        <f>$AB36</f>
        <v> </v>
      </c>
      <c r="E129" s="51"/>
      <c r="F129" s="74"/>
      <c r="G129" s="51"/>
      <c r="I129" s="38">
        <v>120</v>
      </c>
      <c r="J129" s="38">
        <v>4</v>
      </c>
      <c r="K129" s="119">
        <f>IF(AA119="","",AA119)</f>
      </c>
      <c r="L129" s="120" t="str">
        <f>IF(K129="","",VLOOKUP(K129,Seznam!$A$5:$E$244,2,1))&amp;" "&amp;IF(K129="","",VLOOKUP(K129,Seznam!$A$5:$E$244,3,1))</f>
        <v> </v>
      </c>
      <c r="M129" s="120">
        <f>IF(AA120="","",AA120)</f>
      </c>
      <c r="N129" s="120" t="str">
        <f>IF(M129="","",VLOOKUP(M129,Seznam!$A$5:$E$244,2,1))&amp;" "&amp;IF(M129="","",VLOOKUP(M129,Seznam!$A$5:$E$244,3,1))</f>
        <v> </v>
      </c>
      <c r="O129" s="121"/>
      <c r="P129" s="122"/>
      <c r="Q129" s="122"/>
      <c r="R129" s="122"/>
      <c r="S129" s="122"/>
      <c r="T129" s="122"/>
      <c r="U129" s="123"/>
      <c r="V129" s="133"/>
      <c r="W129" s="65" t="s">
        <v>44</v>
      </c>
      <c r="X129" s="54" t="str">
        <f>IF($W129="","",IF($W129="1",Seznam!$H$3,Seznam!$J$3))</f>
        <v>14.9.2014</v>
      </c>
      <c r="Y129" s="64"/>
      <c r="Z129" s="75"/>
      <c r="AA129" s="127">
        <f t="shared" si="5"/>
      </c>
      <c r="AB129" s="127" t="str">
        <f>" "&amp;IF(AA129="","",VLOOKUP(AA129,Seznam!$A$5:$E$244,4,1))</f>
        <v> </v>
      </c>
      <c r="AC129" s="128" t="str">
        <f t="shared" si="3"/>
        <v> </v>
      </c>
    </row>
    <row r="130" spans="1:29" ht="19.5" customHeight="1" thickBot="1" thickTop="1">
      <c r="A130" s="40">
        <v>62</v>
      </c>
      <c r="B130" s="35"/>
      <c r="C130" s="52" t="str">
        <f>IF(B130="","",VLOOKUP(B130,Seznam!$A$5:$E$244,2,1))&amp;" "&amp;IF(B130="","",VLOOKUP(B130,Seznam!$A$5:$E$244,3,1))&amp;" "&amp;IF(B130="","","(")&amp;IF(B130="","",VLOOKUP(B130,Seznam!$A$5:$E$244,5,1))&amp;IF(B130="","",")")</f>
        <v>  </v>
      </c>
      <c r="D130" s="129" t="str">
        <f>$AC36</f>
        <v> </v>
      </c>
      <c r="E130" s="58"/>
      <c r="F130" s="58"/>
      <c r="AC130" s="128"/>
    </row>
    <row r="131" spans="1:24" ht="19.5" customHeight="1" thickBot="1" thickTop="1">
      <c r="A131" s="38"/>
      <c r="B131" s="104"/>
      <c r="C131" s="105"/>
      <c r="D131" s="55"/>
      <c r="E131" s="138" t="str">
        <f>$AB87</f>
        <v> </v>
      </c>
      <c r="F131" s="107"/>
      <c r="H131" s="38"/>
      <c r="W131" s="61"/>
      <c r="X131" s="67"/>
    </row>
    <row r="132" spans="1:24" ht="19.5" customHeight="1" thickBot="1" thickTop="1">
      <c r="A132" s="40">
        <v>63</v>
      </c>
      <c r="B132" s="35"/>
      <c r="C132" s="52" t="str">
        <f>IF(B132="","",VLOOKUP(B132,Seznam!$A$5:$E$244,2,1))&amp;" "&amp;IF(B132="","",VLOOKUP(B132,Seznam!$A$5:$E$244,3,1))&amp;" "&amp;IF(B132="","","(")&amp;IF(B132="","",VLOOKUP(B132,Seznam!$A$5:$E$244,5,1))&amp;IF(B132="","",")")</f>
        <v>  </v>
      </c>
      <c r="D132" s="73"/>
      <c r="E132" s="129" t="str">
        <f>$AC87</f>
        <v> </v>
      </c>
      <c r="F132" s="57"/>
      <c r="H132" s="103"/>
      <c r="W132" s="61"/>
      <c r="X132" s="67"/>
    </row>
    <row r="133" spans="2:24" ht="19.5" customHeight="1" thickBot="1" thickTop="1">
      <c r="B133" s="71"/>
      <c r="C133" s="72"/>
      <c r="D133" s="137" t="str">
        <f>$AB37</f>
        <v> </v>
      </c>
      <c r="E133" s="58"/>
      <c r="H133" s="38"/>
      <c r="W133" s="61"/>
      <c r="X133" s="67"/>
    </row>
    <row r="134" spans="1:24" ht="19.5" customHeight="1" thickBot="1" thickTop="1">
      <c r="A134" s="40">
        <v>64</v>
      </c>
      <c r="B134" s="37"/>
      <c r="C134" s="52" t="str">
        <f>IF(B134="","",VLOOKUP(B134,Seznam!$A$5:$E$244,2,1))&amp;" "&amp;IF(B134="","",VLOOKUP(B134,Seznam!$A$5:$E$244,3,1))&amp;" "&amp;IF(B134="","","(")&amp;IF(B134="","",VLOOKUP(B134,Seznam!$A$5:$E$244,5,1))&amp;IF(B134="","",")")</f>
        <v>  </v>
      </c>
      <c r="D134" s="129" t="str">
        <f>$AC37</f>
        <v> </v>
      </c>
      <c r="E134" s="57"/>
      <c r="W134" s="61"/>
      <c r="X134" s="67"/>
    </row>
    <row r="135" spans="2:29" s="38" customFormat="1" ht="30.75" customHeight="1" thickTop="1">
      <c r="B135" s="39"/>
      <c r="C135" s="213" t="str">
        <f>+Seznam!$C$2</f>
        <v>STEN MARKETING OPEN 2014</v>
      </c>
      <c r="D135" s="213"/>
      <c r="E135" s="213"/>
      <c r="F135" s="213"/>
      <c r="G135" s="213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61"/>
      <c r="X135" s="67"/>
      <c r="Y135" s="62"/>
      <c r="Z135" s="62"/>
      <c r="AA135" s="40"/>
      <c r="AB135" s="40"/>
      <c r="AC135" s="40"/>
    </row>
    <row r="136" spans="2:29" s="38" customFormat="1" ht="19.5" customHeight="1">
      <c r="B136" s="43"/>
      <c r="C136" s="43" t="str">
        <f>+Seznam!$C$3</f>
        <v>Praha</v>
      </c>
      <c r="D136" s="43"/>
      <c r="E136" s="44"/>
      <c r="F136" s="44"/>
      <c r="G136" s="44" t="str">
        <f>+Seznam!$H$3&amp;IF(+Seznam!$J$3="",""," - ")&amp;IF(+Seznam!$J$3="","",+Seznam!$J$3)</f>
        <v>14.9.2014</v>
      </c>
      <c r="H136" s="103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61"/>
      <c r="X136" s="67"/>
      <c r="Y136" s="62"/>
      <c r="Z136" s="62"/>
      <c r="AA136" s="40"/>
      <c r="AB136" s="40"/>
      <c r="AC136" s="40"/>
    </row>
    <row r="137" spans="2:29" s="38" customFormat="1" ht="30" customHeight="1">
      <c r="B137" s="146"/>
      <c r="C137" s="146" t="e">
        <f>$C70</f>
        <v>#REF!</v>
      </c>
      <c r="D137" s="146"/>
      <c r="E137" s="149"/>
      <c r="F137" s="150"/>
      <c r="G137" s="147" t="s">
        <v>94</v>
      </c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61"/>
      <c r="X137" s="67"/>
      <c r="Y137" s="62"/>
      <c r="Z137" s="62"/>
      <c r="AA137" s="40"/>
      <c r="AB137" s="40"/>
      <c r="AC137" s="40"/>
    </row>
    <row r="138" spans="2:29" s="38" customFormat="1" ht="20.25" hidden="1">
      <c r="B138" s="146"/>
      <c r="C138" s="146"/>
      <c r="D138" s="146"/>
      <c r="E138" s="149"/>
      <c r="F138" s="150"/>
      <c r="G138" s="147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61"/>
      <c r="X138" s="67"/>
      <c r="Y138" s="62"/>
      <c r="Z138" s="62"/>
      <c r="AA138" s="40"/>
      <c r="AB138" s="40"/>
      <c r="AC138" s="40"/>
    </row>
    <row r="139" spans="1:24" ht="19.5" customHeight="1" thickBot="1">
      <c r="A139" s="40">
        <v>65</v>
      </c>
      <c r="B139" s="37"/>
      <c r="C139" s="52" t="str">
        <f>IF(B139="","",VLOOKUP(B139,Seznam!$A$5:$E$244,2,1))&amp;" "&amp;IF(B139="","",VLOOKUP(B139,Seznam!$A$5:$E$244,3,1))&amp;" "&amp;IF(B139="","","(")&amp;IF(B139="","",VLOOKUP(B139,Seznam!$A$5:$E$244,5,1))&amp;IF(B139="","",")")</f>
        <v>  </v>
      </c>
      <c r="D139" s="68"/>
      <c r="E139" s="51"/>
      <c r="F139" s="51"/>
      <c r="G139" s="51"/>
      <c r="H139" s="38"/>
      <c r="W139" s="61"/>
      <c r="X139" s="67"/>
    </row>
    <row r="140" spans="2:24" ht="19.5" customHeight="1" thickBot="1" thickTop="1">
      <c r="B140" s="71"/>
      <c r="C140" s="72"/>
      <c r="D140" s="137" t="str">
        <f>$AB38</f>
        <v> </v>
      </c>
      <c r="E140" s="51"/>
      <c r="F140" s="51"/>
      <c r="G140" s="51"/>
      <c r="H140" s="103"/>
      <c r="W140" s="61"/>
      <c r="X140" s="67"/>
    </row>
    <row r="141" spans="1:24" ht="19.5" customHeight="1" thickBot="1" thickTop="1">
      <c r="A141" s="40">
        <v>66</v>
      </c>
      <c r="B141" s="35"/>
      <c r="C141" s="52" t="str">
        <f>IF(B141="","",VLOOKUP(B141,Seznam!$A$5:$E$244,2,1))&amp;" "&amp;IF(B141="","",VLOOKUP(B141,Seznam!$A$5:$E$244,3,1))&amp;" "&amp;IF(B141="","","(")&amp;IF(B141="","",VLOOKUP(B141,Seznam!$A$5:$E$244,5,1))&amp;IF(B141="","",")")</f>
        <v>  </v>
      </c>
      <c r="D141" s="129" t="str">
        <f>$AC38</f>
        <v> </v>
      </c>
      <c r="E141" s="58"/>
      <c r="F141" s="51"/>
      <c r="G141" s="51"/>
      <c r="H141" s="38"/>
      <c r="W141" s="61"/>
      <c r="X141" s="67"/>
    </row>
    <row r="142" spans="1:32" s="103" customFormat="1" ht="19.5" customHeight="1" thickBot="1" thickTop="1">
      <c r="A142" s="38"/>
      <c r="B142" s="104"/>
      <c r="C142" s="105"/>
      <c r="D142" s="55"/>
      <c r="E142" s="137" t="str">
        <f>$AB88</f>
        <v> </v>
      </c>
      <c r="F142" s="107"/>
      <c r="G142" s="107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61"/>
      <c r="X142" s="67"/>
      <c r="Y142" s="62"/>
      <c r="Z142" s="62"/>
      <c r="AA142" s="40"/>
      <c r="AB142" s="40"/>
      <c r="AC142" s="40"/>
      <c r="AD142" s="40"/>
      <c r="AE142" s="40"/>
      <c r="AF142" s="40"/>
    </row>
    <row r="143" spans="1:33" ht="19.5" customHeight="1" thickBot="1" thickTop="1">
      <c r="A143" s="40">
        <v>67</v>
      </c>
      <c r="B143" s="35"/>
      <c r="C143" s="52" t="str">
        <f>IF(B143="","",VLOOKUP(B143,Seznam!$A$5:$E$244,2,1))&amp;" "&amp;IF(B143="","",VLOOKUP(B143,Seznam!$A$5:$E$244,3,1))&amp;" "&amp;IF(B143="","","(")&amp;IF(B143="","",VLOOKUP(B143,Seznam!$A$5:$E$244,5,1))&amp;IF(B143="","",")")</f>
        <v>  </v>
      </c>
      <c r="D143" s="73"/>
      <c r="E143" s="129" t="str">
        <f>$AC88</f>
        <v> </v>
      </c>
      <c r="F143" s="56"/>
      <c r="G143" s="57"/>
      <c r="W143" s="61"/>
      <c r="X143" s="67"/>
      <c r="AF143" s="38"/>
      <c r="AG143" s="38"/>
    </row>
    <row r="144" spans="2:33" ht="19.5" customHeight="1" thickBot="1" thickTop="1">
      <c r="B144" s="71"/>
      <c r="C144" s="72"/>
      <c r="D144" s="137" t="str">
        <f>$AB39</f>
        <v> </v>
      </c>
      <c r="E144" s="58"/>
      <c r="F144" s="58"/>
      <c r="G144" s="51"/>
      <c r="H144" s="103"/>
      <c r="W144" s="61"/>
      <c r="X144" s="67"/>
      <c r="AF144" s="38"/>
      <c r="AG144" s="38"/>
    </row>
    <row r="145" spans="1:33" ht="19.5" customHeight="1" thickBot="1" thickTop="1">
      <c r="A145" s="40">
        <v>68</v>
      </c>
      <c r="B145" s="36"/>
      <c r="C145" s="52" t="str">
        <f>IF(B145="","",VLOOKUP(B145,Seznam!$A$5:$E$244,2,1))&amp;" "&amp;IF(B145="","",VLOOKUP(B145,Seznam!$A$5:$E$244,3,1))&amp;" "&amp;IF(B145="","","(")&amp;IF(B145="","",VLOOKUP(B145,Seznam!$A$5:$E$244,5,1))&amp;IF(B145="","",")")</f>
        <v>  </v>
      </c>
      <c r="D145" s="129" t="str">
        <f>$AC39</f>
        <v> </v>
      </c>
      <c r="E145" s="57"/>
      <c r="F145" s="58"/>
      <c r="G145" s="57"/>
      <c r="W145" s="61"/>
      <c r="X145" s="67"/>
      <c r="AF145" s="38"/>
      <c r="AG145" s="38"/>
    </row>
    <row r="146" spans="1:31" s="103" customFormat="1" ht="19.5" customHeight="1" thickBot="1" thickTop="1">
      <c r="A146" s="38"/>
      <c r="B146" s="104"/>
      <c r="C146" s="105"/>
      <c r="D146" s="55"/>
      <c r="E146" s="106"/>
      <c r="F146" s="137" t="str">
        <f>$AB113</f>
        <v> </v>
      </c>
      <c r="G146" s="57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61"/>
      <c r="X146" s="67"/>
      <c r="Y146" s="62"/>
      <c r="Z146" s="62"/>
      <c r="AA146" s="40"/>
      <c r="AB146" s="40"/>
      <c r="AC146" s="40"/>
      <c r="AD146" s="40"/>
      <c r="AE146" s="40"/>
    </row>
    <row r="147" spans="1:24" ht="19.5" customHeight="1" thickBot="1" thickTop="1">
      <c r="A147" s="40">
        <v>69</v>
      </c>
      <c r="B147" s="36"/>
      <c r="C147" s="52" t="str">
        <f>IF(B147="","",VLOOKUP(B147,Seznam!$A$5:$E$244,2,1))&amp;" "&amp;IF(B147="","",VLOOKUP(B147,Seznam!$A$5:$E$244,3,1))&amp;" "&amp;IF(B147="","","(")&amp;IF(B147="","",VLOOKUP(B147,Seznam!$A$5:$E$244,5,1))&amp;IF(B147="","",")")</f>
        <v>  </v>
      </c>
      <c r="D147" s="151"/>
      <c r="E147" s="51"/>
      <c r="F147" s="129" t="str">
        <f>$AC113</f>
        <v> </v>
      </c>
      <c r="G147" s="74"/>
      <c r="H147" s="38"/>
      <c r="W147" s="61"/>
      <c r="X147" s="67"/>
    </row>
    <row r="148" spans="2:24" ht="19.5" customHeight="1" thickBot="1" thickTop="1">
      <c r="B148" s="71"/>
      <c r="C148" s="72"/>
      <c r="D148" s="137" t="str">
        <f>$AB40</f>
        <v> </v>
      </c>
      <c r="E148" s="51"/>
      <c r="F148" s="58"/>
      <c r="G148" s="58"/>
      <c r="W148" s="61"/>
      <c r="X148" s="67"/>
    </row>
    <row r="149" spans="1:24" ht="19.5" customHeight="1" thickBot="1" thickTop="1">
      <c r="A149" s="40">
        <v>70</v>
      </c>
      <c r="B149" s="35"/>
      <c r="C149" s="52" t="str">
        <f>IF(B149="","",VLOOKUP(B149,Seznam!$A$5:$E$244,2,1))&amp;" "&amp;IF(B149="","",VLOOKUP(B149,Seznam!$A$5:$E$244,3,1))&amp;" "&amp;IF(B149="","","(")&amp;IF(B149="","",VLOOKUP(B149,Seznam!$A$5:$E$244,5,1))&amp;IF(B149="","",")")</f>
        <v>  </v>
      </c>
      <c r="D149" s="129" t="str">
        <f>$AC40</f>
        <v> </v>
      </c>
      <c r="E149" s="58"/>
      <c r="F149" s="58"/>
      <c r="G149" s="58"/>
      <c r="W149" s="61"/>
      <c r="X149" s="67"/>
    </row>
    <row r="150" spans="1:31" s="103" customFormat="1" ht="19.5" customHeight="1" thickBot="1" thickTop="1">
      <c r="A150" s="38"/>
      <c r="B150" s="104"/>
      <c r="C150" s="105"/>
      <c r="D150" s="55"/>
      <c r="E150" s="138" t="str">
        <f>$AB89</f>
        <v> </v>
      </c>
      <c r="F150" s="107"/>
      <c r="G150" s="56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61"/>
      <c r="X150" s="67"/>
      <c r="Y150" s="62"/>
      <c r="Z150" s="62"/>
      <c r="AA150" s="40"/>
      <c r="AB150" s="40"/>
      <c r="AC150" s="40"/>
      <c r="AD150" s="40"/>
      <c r="AE150" s="40"/>
    </row>
    <row r="151" spans="1:33" ht="19.5" customHeight="1" thickBot="1" thickTop="1">
      <c r="A151" s="40">
        <v>71</v>
      </c>
      <c r="B151" s="35"/>
      <c r="C151" s="52" t="str">
        <f>IF(B151="","",VLOOKUP(B151,Seznam!$A$5:$E$244,2,1))&amp;" "&amp;IF(B151="","",VLOOKUP(B151,Seznam!$A$5:$E$244,3,1))&amp;" "&amp;IF(B151="","","(")&amp;IF(B151="","",VLOOKUP(B151,Seznam!$A$5:$E$244,5,1))&amp;IF(B151="","",")")</f>
        <v>  </v>
      </c>
      <c r="D151" s="73"/>
      <c r="E151" s="129" t="str">
        <f>$AC89</f>
        <v> </v>
      </c>
      <c r="F151" s="57"/>
      <c r="G151" s="56"/>
      <c r="W151" s="61"/>
      <c r="X151" s="67"/>
      <c r="AF151" s="38"/>
      <c r="AG151" s="38"/>
    </row>
    <row r="152" spans="2:33" ht="19.5" customHeight="1" thickBot="1" thickTop="1">
      <c r="B152" s="71"/>
      <c r="C152" s="72"/>
      <c r="D152" s="137" t="str">
        <f>$AB41</f>
        <v> </v>
      </c>
      <c r="E152" s="58"/>
      <c r="F152" s="51"/>
      <c r="G152" s="58"/>
      <c r="W152" s="61"/>
      <c r="X152" s="67"/>
      <c r="AF152" s="38"/>
      <c r="AG152" s="38"/>
    </row>
    <row r="153" spans="1:33" ht="19.5" customHeight="1" thickBot="1" thickTop="1">
      <c r="A153" s="40">
        <v>72</v>
      </c>
      <c r="B153" s="31"/>
      <c r="C153" s="52" t="str">
        <f>IF(B153="","",VLOOKUP(B153,Seznam!$A$5:$E$244,2,1))&amp;" "&amp;IF(B153="","",VLOOKUP(B153,Seznam!$A$5:$E$244,3,1))&amp;" "&amp;IF(B153="","","(")&amp;IF(B153="","",VLOOKUP(B153,Seznam!$A$5:$E$244,5,1))&amp;IF(B153="","",")")</f>
        <v>  </v>
      </c>
      <c r="D153" s="129" t="str">
        <f>$AC41</f>
        <v> </v>
      </c>
      <c r="E153" s="57"/>
      <c r="F153" s="57"/>
      <c r="G153" s="58"/>
      <c r="H153" s="38"/>
      <c r="W153" s="61"/>
      <c r="X153" s="67"/>
      <c r="AF153" s="38"/>
      <c r="AG153" s="38"/>
    </row>
    <row r="154" spans="1:31" s="103" customFormat="1" ht="19.5" customHeight="1" thickBot="1" thickTop="1">
      <c r="A154" s="38"/>
      <c r="B154" s="104"/>
      <c r="C154" s="105"/>
      <c r="D154" s="55"/>
      <c r="E154" s="106"/>
      <c r="F154" s="107"/>
      <c r="G154" s="137" t="str">
        <f>$AB126</f>
        <v> </v>
      </c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61"/>
      <c r="X154" s="67"/>
      <c r="Y154" s="62"/>
      <c r="Z154" s="62"/>
      <c r="AA154" s="40"/>
      <c r="AB154" s="40"/>
      <c r="AC154" s="40"/>
      <c r="AD154" s="40"/>
      <c r="AE154" s="40"/>
    </row>
    <row r="155" spans="1:24" ht="19.5" customHeight="1" thickBot="1" thickTop="1">
      <c r="A155" s="40">
        <v>73</v>
      </c>
      <c r="B155" s="31"/>
      <c r="C155" s="52" t="str">
        <f>IF(B155="","",VLOOKUP(B155,Seznam!$A$5:$E$244,2,1))&amp;" "&amp;IF(B155="","",VLOOKUP(B155,Seznam!$A$5:$E$244,3,1))&amp;" "&amp;IF(B155="","","(")&amp;IF(B155="","",VLOOKUP(B155,Seznam!$A$5:$E$244,5,1))&amp;IF(B155="","",")")</f>
        <v>  </v>
      </c>
      <c r="D155" s="68"/>
      <c r="E155" s="51"/>
      <c r="F155" s="51"/>
      <c r="G155" s="129" t="str">
        <f>$AC126</f>
        <v> </v>
      </c>
      <c r="W155" s="61"/>
      <c r="X155" s="67"/>
    </row>
    <row r="156" spans="2:24" ht="19.5" customHeight="1" thickBot="1" thickTop="1">
      <c r="B156" s="71"/>
      <c r="C156" s="72"/>
      <c r="D156" s="137" t="str">
        <f>$AB42</f>
        <v> </v>
      </c>
      <c r="E156" s="51"/>
      <c r="F156" s="51"/>
      <c r="G156" s="58"/>
      <c r="W156" s="61"/>
      <c r="X156" s="67"/>
    </row>
    <row r="157" spans="1:23" ht="19.5" customHeight="1" thickBot="1" thickTop="1">
      <c r="A157" s="40">
        <v>74</v>
      </c>
      <c r="B157" s="35"/>
      <c r="C157" s="52" t="str">
        <f>IF(B157="","",VLOOKUP(B157,Seznam!$A$5:$E$244,2,1))&amp;" "&amp;IF(B157="","",VLOOKUP(B157,Seznam!$A$5:$E$244,3,1))&amp;" "&amp;IF(B157="","","(")&amp;IF(B157="","",VLOOKUP(B157,Seznam!$A$5:$E$244,5,1))&amp;IF(B157="","",")")</f>
        <v>  </v>
      </c>
      <c r="D157" s="129" t="str">
        <f>$AC42</f>
        <v> </v>
      </c>
      <c r="E157" s="58"/>
      <c r="F157" s="51"/>
      <c r="G157" s="58"/>
      <c r="W157" s="61"/>
    </row>
    <row r="158" spans="1:31" s="103" customFormat="1" ht="19.5" customHeight="1" thickBot="1" thickTop="1">
      <c r="A158" s="38"/>
      <c r="B158" s="104"/>
      <c r="C158" s="105"/>
      <c r="D158" s="55"/>
      <c r="E158" s="137" t="str">
        <f>$AB90</f>
        <v> </v>
      </c>
      <c r="F158" s="107"/>
      <c r="G158" s="58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61"/>
      <c r="X158" s="62"/>
      <c r="Y158" s="62"/>
      <c r="Z158" s="62"/>
      <c r="AA158" s="40"/>
      <c r="AB158" s="40"/>
      <c r="AC158" s="40"/>
      <c r="AD158" s="40"/>
      <c r="AE158" s="40"/>
    </row>
    <row r="159" spans="1:33" ht="19.5" customHeight="1" thickBot="1" thickTop="1">
      <c r="A159" s="40">
        <v>75</v>
      </c>
      <c r="B159" s="35"/>
      <c r="C159" s="52" t="str">
        <f>IF(B159="","",VLOOKUP(B159,Seznam!$A$5:$E$244,2,1))&amp;" "&amp;IF(B159="","",VLOOKUP(B159,Seznam!$A$5:$E$244,3,1))&amp;" "&amp;IF(B159="","","(")&amp;IF(B159="","",VLOOKUP(B159,Seznam!$A$5:$E$244,5,1))&amp;IF(B159="","",")")</f>
        <v>  </v>
      </c>
      <c r="D159" s="73"/>
      <c r="E159" s="129" t="str">
        <f>$AC90</f>
        <v> </v>
      </c>
      <c r="F159" s="56"/>
      <c r="G159" s="56"/>
      <c r="W159" s="61"/>
      <c r="AF159" s="38"/>
      <c r="AG159" s="38"/>
    </row>
    <row r="160" spans="2:33" ht="19.5" customHeight="1" thickBot="1" thickTop="1">
      <c r="B160" s="71"/>
      <c r="C160" s="72"/>
      <c r="D160" s="137" t="str">
        <f>$AB43</f>
        <v> </v>
      </c>
      <c r="E160" s="58"/>
      <c r="F160" s="58"/>
      <c r="G160" s="56"/>
      <c r="W160" s="61"/>
      <c r="AF160" s="38"/>
      <c r="AG160" s="38"/>
    </row>
    <row r="161" spans="1:33" ht="19.5" customHeight="1" thickBot="1" thickTop="1">
      <c r="A161" s="40">
        <v>76</v>
      </c>
      <c r="B161" s="36"/>
      <c r="C161" s="52" t="str">
        <f>IF(B161="","",VLOOKUP(B161,Seznam!$A$5:$E$244,2,1))&amp;" "&amp;IF(B161="","",VLOOKUP(B161,Seznam!$A$5:$E$244,3,1))&amp;" "&amp;IF(B161="","","(")&amp;IF(B161="","",VLOOKUP(B161,Seznam!$A$5:$E$244,5,1))&amp;IF(B161="","",")")</f>
        <v>  </v>
      </c>
      <c r="D161" s="129" t="str">
        <f>$AC43</f>
        <v> </v>
      </c>
      <c r="E161" s="57"/>
      <c r="F161" s="58"/>
      <c r="G161" s="58"/>
      <c r="H161" s="38"/>
      <c r="W161" s="61"/>
      <c r="AF161" s="38"/>
      <c r="AG161" s="38"/>
    </row>
    <row r="162" spans="1:31" s="103" customFormat="1" ht="19.5" customHeight="1" thickBot="1" thickTop="1">
      <c r="A162" s="38"/>
      <c r="B162" s="104"/>
      <c r="C162" s="105"/>
      <c r="D162" s="55"/>
      <c r="E162" s="106"/>
      <c r="F162" s="138" t="str">
        <f>$AB114</f>
        <v> </v>
      </c>
      <c r="G162" s="107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61"/>
      <c r="X162" s="62"/>
      <c r="Y162" s="62"/>
      <c r="Z162" s="62"/>
      <c r="AA162" s="40"/>
      <c r="AB162" s="40"/>
      <c r="AC162" s="40"/>
      <c r="AD162" s="40"/>
      <c r="AE162" s="40"/>
    </row>
    <row r="163" spans="1:23" ht="19.5" customHeight="1" thickBot="1" thickTop="1">
      <c r="A163" s="40">
        <v>77</v>
      </c>
      <c r="B163" s="36"/>
      <c r="C163" s="52" t="str">
        <f>IF(B163="","",VLOOKUP(B163,Seznam!$A$5:$E$244,2,1))&amp;" "&amp;IF(B163="","",VLOOKUP(B163,Seznam!$A$5:$E$244,3,1))&amp;" "&amp;IF(B163="","","(")&amp;IF(B163="","",VLOOKUP(B163,Seznam!$A$5:$E$244,5,1))&amp;IF(B163="","",")")</f>
        <v>  </v>
      </c>
      <c r="D163" s="151"/>
      <c r="E163" s="51"/>
      <c r="F163" s="129" t="str">
        <f>$AC114</f>
        <v> </v>
      </c>
      <c r="G163" s="51"/>
      <c r="H163" s="38"/>
      <c r="W163" s="61"/>
    </row>
    <row r="164" spans="2:23" ht="19.5" customHeight="1" thickBot="1" thickTop="1">
      <c r="B164" s="71"/>
      <c r="C164" s="72"/>
      <c r="D164" s="137" t="str">
        <f>$AB44</f>
        <v> </v>
      </c>
      <c r="E164" s="51"/>
      <c r="F164" s="74"/>
      <c r="G164" s="51"/>
      <c r="W164" s="61"/>
    </row>
    <row r="165" spans="1:23" ht="19.5" customHeight="1" thickBot="1" thickTop="1">
      <c r="A165" s="40">
        <v>78</v>
      </c>
      <c r="B165" s="35"/>
      <c r="C165" s="52" t="str">
        <f>IF(B165="","",VLOOKUP(B165,Seznam!$A$5:$E$244,2,1))&amp;" "&amp;IF(B165="","",VLOOKUP(B165,Seznam!$A$5:$E$244,3,1))&amp;" "&amp;IF(B165="","","(")&amp;IF(B165="","",VLOOKUP(B165,Seznam!$A$5:$E$244,5,1))&amp;IF(B165="","",")")</f>
        <v>  </v>
      </c>
      <c r="D165" s="129" t="str">
        <f>$AC44</f>
        <v> </v>
      </c>
      <c r="E165" s="58"/>
      <c r="F165" s="58"/>
      <c r="G165" s="57"/>
      <c r="W165" s="61"/>
    </row>
    <row r="166" spans="1:31" s="103" customFormat="1" ht="19.5" customHeight="1" thickBot="1" thickTop="1">
      <c r="A166" s="38"/>
      <c r="B166" s="104"/>
      <c r="C166" s="105"/>
      <c r="D166" s="55"/>
      <c r="E166" s="138" t="str">
        <f>$AB91</f>
        <v> </v>
      </c>
      <c r="F166" s="107"/>
      <c r="G166" s="107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61"/>
      <c r="X166" s="62"/>
      <c r="Y166" s="62"/>
      <c r="Z166" s="62"/>
      <c r="AA166" s="40"/>
      <c r="AB166" s="40"/>
      <c r="AC166" s="40"/>
      <c r="AD166" s="40"/>
      <c r="AE166" s="40"/>
    </row>
    <row r="167" spans="1:33" ht="19.5" customHeight="1" thickBot="1" thickTop="1">
      <c r="A167" s="40">
        <v>79</v>
      </c>
      <c r="B167" s="35"/>
      <c r="C167" s="52" t="str">
        <f>IF(B167="","",VLOOKUP(B167,Seznam!$A$5:$E$244,2,1))&amp;" "&amp;IF(B167="","",VLOOKUP(B167,Seznam!$A$5:$E$244,3,1))&amp;" "&amp;IF(B167="","","(")&amp;IF(B167="","",VLOOKUP(B167,Seznam!$A$5:$E$244,5,1))&amp;IF(B167="","",")")</f>
        <v>  </v>
      </c>
      <c r="D167" s="73"/>
      <c r="E167" s="129" t="str">
        <f>$AC91</f>
        <v> </v>
      </c>
      <c r="F167" s="57"/>
      <c r="G167" s="51"/>
      <c r="W167" s="61"/>
      <c r="AF167" s="38"/>
      <c r="AG167" s="38"/>
    </row>
    <row r="168" spans="2:33" ht="19.5" customHeight="1" thickBot="1" thickTop="1">
      <c r="B168" s="71"/>
      <c r="C168" s="72"/>
      <c r="D168" s="137" t="str">
        <f>$AB45</f>
        <v> </v>
      </c>
      <c r="E168" s="58"/>
      <c r="F168" s="51"/>
      <c r="G168" s="51"/>
      <c r="W168" s="61"/>
      <c r="AF168" s="38"/>
      <c r="AG168" s="38"/>
    </row>
    <row r="169" spans="1:33" ht="19.5" customHeight="1" thickBot="1" thickTop="1">
      <c r="A169" s="40">
        <v>80</v>
      </c>
      <c r="B169" s="37"/>
      <c r="C169" s="52" t="str">
        <f>IF(B169="","",VLOOKUP(B169,Seznam!$A$5:$E$244,2,1))&amp;" "&amp;IF(B169="","",VLOOKUP(B169,Seznam!$A$5:$E$244,3,1))&amp;" "&amp;IF(B169="","","(")&amp;IF(B169="","",VLOOKUP(B169,Seznam!$A$5:$E$244,5,1))&amp;IF(B169="","",")")</f>
        <v>  </v>
      </c>
      <c r="D169" s="129" t="str">
        <f>$AC45</f>
        <v> </v>
      </c>
      <c r="E169" s="57"/>
      <c r="F169" s="57"/>
      <c r="G169" s="51"/>
      <c r="W169" s="61"/>
      <c r="AF169" s="38"/>
      <c r="AG169" s="38"/>
    </row>
    <row r="170" spans="1:31" s="103" customFormat="1" ht="19.5" customHeight="1" thickTop="1">
      <c r="A170" s="38"/>
      <c r="B170" s="104"/>
      <c r="C170" s="105"/>
      <c r="D170" s="55"/>
      <c r="E170" s="106"/>
      <c r="F170" s="107"/>
      <c r="G170" s="5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61"/>
      <c r="X170" s="62"/>
      <c r="Y170" s="62"/>
      <c r="Z170" s="62"/>
      <c r="AA170" s="40"/>
      <c r="AB170" s="40"/>
      <c r="AC170" s="40"/>
      <c r="AD170" s="40"/>
      <c r="AE170" s="40"/>
    </row>
    <row r="171" spans="1:23" ht="19.5" customHeight="1" thickBot="1">
      <c r="A171" s="40">
        <v>81</v>
      </c>
      <c r="B171" s="37"/>
      <c r="C171" s="52" t="str">
        <f>IF(B171="","",VLOOKUP(B171,Seznam!$A$5:$E$244,2,1))&amp;" "&amp;IF(B171="","",VLOOKUP(B171,Seznam!$A$5:$E$244,3,1))&amp;" "&amp;IF(B171="","","(")&amp;IF(B171="","",VLOOKUP(B171,Seznam!$A$5:$E$244,5,1))&amp;IF(B171="","",")")</f>
        <v>  </v>
      </c>
      <c r="D171" s="68"/>
      <c r="E171" s="51"/>
      <c r="F171" s="51"/>
      <c r="G171" s="145"/>
      <c r="W171" s="61"/>
    </row>
    <row r="172" spans="2:23" ht="19.5" customHeight="1" thickBot="1" thickTop="1">
      <c r="B172" s="71"/>
      <c r="C172" s="72"/>
      <c r="D172" s="137" t="str">
        <f>$AB46</f>
        <v> </v>
      </c>
      <c r="E172" s="51"/>
      <c r="F172" s="51"/>
      <c r="G172" s="51"/>
      <c r="W172" s="61"/>
    </row>
    <row r="173" spans="1:23" ht="19.5" customHeight="1" thickBot="1" thickTop="1">
      <c r="A173" s="40">
        <v>82</v>
      </c>
      <c r="B173" s="35"/>
      <c r="C173" s="52" t="str">
        <f>IF(B173="","",VLOOKUP(B173,Seznam!$A$5:$E$244,2,1))&amp;" "&amp;IF(B173="","",VLOOKUP(B173,Seznam!$A$5:$E$244,3,1))&amp;" "&amp;IF(B173="","","(")&amp;IF(B173="","",VLOOKUP(B173,Seznam!$A$5:$E$244,5,1))&amp;IF(B173="","",")")</f>
        <v>  </v>
      </c>
      <c r="D173" s="129" t="str">
        <f>$AC46</f>
        <v> </v>
      </c>
      <c r="E173" s="58"/>
      <c r="F173" s="51"/>
      <c r="G173" s="51"/>
      <c r="W173" s="61"/>
    </row>
    <row r="174" spans="1:31" s="103" customFormat="1" ht="19.5" customHeight="1" thickBot="1" thickTop="1">
      <c r="A174" s="38"/>
      <c r="B174" s="104"/>
      <c r="C174" s="105"/>
      <c r="D174" s="55"/>
      <c r="E174" s="137" t="str">
        <f>$AB92</f>
        <v> </v>
      </c>
      <c r="F174" s="107"/>
      <c r="G174" s="107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61"/>
      <c r="X174" s="62"/>
      <c r="Y174" s="62"/>
      <c r="Z174" s="62"/>
      <c r="AA174" s="40"/>
      <c r="AB174" s="40"/>
      <c r="AC174" s="40"/>
      <c r="AD174" s="40"/>
      <c r="AE174" s="40"/>
    </row>
    <row r="175" spans="1:33" ht="19.5" customHeight="1" thickBot="1" thickTop="1">
      <c r="A175" s="40">
        <v>83</v>
      </c>
      <c r="B175" s="35"/>
      <c r="C175" s="52" t="str">
        <f>IF(B175="","",VLOOKUP(B175,Seznam!$A$5:$E$244,2,1))&amp;" "&amp;IF(B175="","",VLOOKUP(B175,Seznam!$A$5:$E$244,3,1))&amp;" "&amp;IF(B175="","","(")&amp;IF(B175="","",VLOOKUP(B175,Seznam!$A$5:$E$244,5,1))&amp;IF(B175="","",")")</f>
        <v>  </v>
      </c>
      <c r="D175" s="73"/>
      <c r="E175" s="129" t="str">
        <f>$AC92</f>
        <v> </v>
      </c>
      <c r="F175" s="56"/>
      <c r="G175" s="57"/>
      <c r="AF175" s="38"/>
      <c r="AG175" s="38"/>
    </row>
    <row r="176" spans="2:33" ht="19.5" customHeight="1" thickBot="1" thickTop="1">
      <c r="B176" s="71"/>
      <c r="C176" s="72"/>
      <c r="D176" s="137" t="str">
        <f>$AB47</f>
        <v> </v>
      </c>
      <c r="E176" s="58"/>
      <c r="F176" s="58"/>
      <c r="G176" s="51"/>
      <c r="AF176" s="38"/>
      <c r="AG176" s="38"/>
    </row>
    <row r="177" spans="1:33" ht="19.5" customHeight="1" thickBot="1" thickTop="1">
      <c r="A177" s="40">
        <v>84</v>
      </c>
      <c r="B177" s="36"/>
      <c r="C177" s="52" t="str">
        <f>IF(B177="","",VLOOKUP(B177,Seznam!$A$5:$E$244,2,1))&amp;" "&amp;IF(B177="","",VLOOKUP(B177,Seznam!$A$5:$E$244,3,1))&amp;" "&amp;IF(B177="","","(")&amp;IF(B177="","",VLOOKUP(B177,Seznam!$A$5:$E$244,5,1))&amp;IF(B177="","",")")</f>
        <v>  </v>
      </c>
      <c r="D177" s="129" t="str">
        <f>$AC47</f>
        <v> </v>
      </c>
      <c r="E177" s="57"/>
      <c r="F177" s="58"/>
      <c r="G177" s="57"/>
      <c r="AF177" s="38"/>
      <c r="AG177" s="38"/>
    </row>
    <row r="178" spans="1:31" s="103" customFormat="1" ht="19.5" customHeight="1" thickBot="1" thickTop="1">
      <c r="A178" s="38"/>
      <c r="B178" s="104"/>
      <c r="C178" s="105"/>
      <c r="D178" s="55"/>
      <c r="E178" s="106"/>
      <c r="F178" s="137" t="str">
        <f>$AB115</f>
        <v> </v>
      </c>
      <c r="G178" s="57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62"/>
      <c r="Y178" s="62"/>
      <c r="Z178" s="62"/>
      <c r="AA178" s="40"/>
      <c r="AB178" s="40"/>
      <c r="AC178" s="40"/>
      <c r="AD178" s="40"/>
      <c r="AE178" s="40"/>
    </row>
    <row r="179" spans="1:7" ht="19.5" customHeight="1" thickBot="1" thickTop="1">
      <c r="A179" s="40">
        <v>85</v>
      </c>
      <c r="B179" s="36"/>
      <c r="C179" s="52" t="str">
        <f>IF(B179="","",VLOOKUP(B179,Seznam!$A$5:$E$244,2,1))&amp;" "&amp;IF(B179="","",VLOOKUP(B179,Seznam!$A$5:$E$244,3,1))&amp;" "&amp;IF(B179="","","(")&amp;IF(B179="","",VLOOKUP(B179,Seznam!$A$5:$E$244,5,1))&amp;IF(B179="","",")")</f>
        <v>  </v>
      </c>
      <c r="D179" s="151"/>
      <c r="E179" s="51"/>
      <c r="F179" s="129" t="str">
        <f>$AC115</f>
        <v> </v>
      </c>
      <c r="G179" s="74"/>
    </row>
    <row r="180" spans="2:7" ht="19.5" customHeight="1" thickBot="1" thickTop="1">
      <c r="B180" s="71"/>
      <c r="C180" s="72"/>
      <c r="D180" s="137" t="str">
        <f>$AB48</f>
        <v> </v>
      </c>
      <c r="E180" s="51"/>
      <c r="F180" s="58"/>
      <c r="G180" s="58"/>
    </row>
    <row r="181" spans="1:7" ht="19.5" customHeight="1" thickBot="1" thickTop="1">
      <c r="A181" s="40">
        <v>86</v>
      </c>
      <c r="B181" s="35"/>
      <c r="C181" s="52" t="str">
        <f>IF(B181="","",VLOOKUP(B181,Seznam!$A$5:$E$244,2,1))&amp;" "&amp;IF(B181="","",VLOOKUP(B181,Seznam!$A$5:$E$244,3,1))&amp;" "&amp;IF(B181="","","(")&amp;IF(B181="","",VLOOKUP(B181,Seznam!$A$5:$E$244,5,1))&amp;IF(B181="","",")")</f>
        <v>  </v>
      </c>
      <c r="D181" s="129" t="str">
        <f>$AC48</f>
        <v> </v>
      </c>
      <c r="E181" s="58"/>
      <c r="F181" s="58"/>
      <c r="G181" s="58"/>
    </row>
    <row r="182" spans="1:31" s="103" customFormat="1" ht="19.5" customHeight="1" thickBot="1" thickTop="1">
      <c r="A182" s="38"/>
      <c r="B182" s="104"/>
      <c r="C182" s="105"/>
      <c r="D182" s="55"/>
      <c r="E182" s="138" t="str">
        <f>$AB93</f>
        <v> </v>
      </c>
      <c r="F182" s="107"/>
      <c r="G182" s="56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62"/>
      <c r="Y182" s="62"/>
      <c r="Z182" s="62"/>
      <c r="AA182" s="40"/>
      <c r="AB182" s="40"/>
      <c r="AC182" s="40"/>
      <c r="AD182" s="40"/>
      <c r="AE182" s="40"/>
    </row>
    <row r="183" spans="1:33" ht="19.5" customHeight="1" thickBot="1" thickTop="1">
      <c r="A183" s="40">
        <v>87</v>
      </c>
      <c r="B183" s="35"/>
      <c r="C183" s="52" t="str">
        <f>IF(B183="","",VLOOKUP(B183,Seznam!$A$5:$E$244,2,1))&amp;" "&amp;IF(B183="","",VLOOKUP(B183,Seznam!$A$5:$E$244,3,1))&amp;" "&amp;IF(B183="","","(")&amp;IF(B183="","",VLOOKUP(B183,Seznam!$A$5:$E$244,5,1))&amp;IF(B183="","",")")</f>
        <v>  </v>
      </c>
      <c r="D183" s="73"/>
      <c r="E183" s="129" t="str">
        <f>$AC93</f>
        <v> </v>
      </c>
      <c r="F183" s="57"/>
      <c r="G183" s="56"/>
      <c r="AF183" s="38"/>
      <c r="AG183" s="38"/>
    </row>
    <row r="184" spans="2:33" ht="19.5" customHeight="1" thickBot="1" thickTop="1">
      <c r="B184" s="71"/>
      <c r="C184" s="72"/>
      <c r="D184" s="137" t="str">
        <f>$AB49</f>
        <v> </v>
      </c>
      <c r="E184" s="58"/>
      <c r="F184" s="51"/>
      <c r="G184" s="58"/>
      <c r="AF184" s="38"/>
      <c r="AG184" s="38"/>
    </row>
    <row r="185" spans="1:33" ht="19.5" customHeight="1" thickBot="1" thickTop="1">
      <c r="A185" s="40">
        <v>88</v>
      </c>
      <c r="B185" s="31"/>
      <c r="C185" s="52" t="str">
        <f>IF(B185="","",VLOOKUP(B185,Seznam!$A$5:$E$244,2,1))&amp;" "&amp;IF(B185="","",VLOOKUP(B185,Seznam!$A$5:$E$244,3,1))&amp;" "&amp;IF(B185="","","(")&amp;IF(B185="","",VLOOKUP(B185,Seznam!$A$5:$E$244,5,1))&amp;IF(B185="","",")")</f>
        <v>  </v>
      </c>
      <c r="D185" s="129" t="str">
        <f>$AC49</f>
        <v> </v>
      </c>
      <c r="E185" s="57"/>
      <c r="F185" s="57"/>
      <c r="G185" s="58"/>
      <c r="AF185" s="38"/>
      <c r="AG185" s="38"/>
    </row>
    <row r="186" spans="1:31" s="103" customFormat="1" ht="19.5" customHeight="1" thickBot="1" thickTop="1">
      <c r="A186" s="38"/>
      <c r="B186" s="104"/>
      <c r="C186" s="105"/>
      <c r="D186" s="55"/>
      <c r="E186" s="106"/>
      <c r="F186" s="107"/>
      <c r="G186" s="137" t="str">
        <f>$AB127</f>
        <v> </v>
      </c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62"/>
      <c r="Y186" s="62"/>
      <c r="Z186" s="62"/>
      <c r="AA186" s="40"/>
      <c r="AB186" s="40"/>
      <c r="AC186" s="40"/>
      <c r="AD186" s="40"/>
      <c r="AE186" s="40"/>
    </row>
    <row r="187" spans="1:7" ht="19.5" customHeight="1" thickBot="1" thickTop="1">
      <c r="A187" s="40">
        <v>89</v>
      </c>
      <c r="B187" s="31"/>
      <c r="C187" s="52" t="str">
        <f>IF(B187="","",VLOOKUP(B187,Seznam!$A$5:$E$244,2,1))&amp;" "&amp;IF(B187="","",VLOOKUP(B187,Seznam!$A$5:$E$244,3,1))&amp;" "&amp;IF(B187="","","(")&amp;IF(B187="","",VLOOKUP(B187,Seznam!$A$5:$E$244,5,1))&amp;IF(B187="","",")")</f>
        <v>  </v>
      </c>
      <c r="D187" s="73"/>
      <c r="E187" s="51"/>
      <c r="F187" s="51"/>
      <c r="G187" s="129" t="str">
        <f>$AC127</f>
        <v> </v>
      </c>
    </row>
    <row r="188" spans="2:23" ht="19.5" customHeight="1" thickBot="1" thickTop="1">
      <c r="B188" s="71"/>
      <c r="C188" s="72"/>
      <c r="D188" s="137" t="str">
        <f>$AB50</f>
        <v> </v>
      </c>
      <c r="E188" s="51"/>
      <c r="F188" s="51"/>
      <c r="G188" s="74"/>
      <c r="W188" s="61"/>
    </row>
    <row r="189" spans="1:24" ht="19.5" customHeight="1" thickBot="1" thickTop="1">
      <c r="A189" s="40">
        <v>90</v>
      </c>
      <c r="B189" s="35"/>
      <c r="C189" s="52" t="str">
        <f>IF(B189="","",VLOOKUP(B189,Seznam!$A$5:$E$244,2,1))&amp;" "&amp;IF(B189="","",VLOOKUP(B189,Seznam!$A$5:$E$244,3,1))&amp;" "&amp;IF(B189="","","(")&amp;IF(B189="","",VLOOKUP(B189,Seznam!$A$5:$E$244,5,1))&amp;IF(B189="","",")")</f>
        <v>  </v>
      </c>
      <c r="D189" s="129" t="str">
        <f>$AC50</f>
        <v> </v>
      </c>
      <c r="E189" s="58"/>
      <c r="F189" s="51"/>
      <c r="G189" s="58"/>
      <c r="W189" s="61"/>
      <c r="X189" s="67"/>
    </row>
    <row r="190" spans="1:33" s="103" customFormat="1" ht="19.5" customHeight="1" thickBot="1" thickTop="1">
      <c r="A190" s="38"/>
      <c r="B190" s="104"/>
      <c r="C190" s="105"/>
      <c r="D190" s="55"/>
      <c r="E190" s="137" t="str">
        <f>$AB94</f>
        <v> </v>
      </c>
      <c r="F190" s="107"/>
      <c r="G190" s="58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61"/>
      <c r="X190" s="67"/>
      <c r="Y190" s="62"/>
      <c r="Z190" s="62"/>
      <c r="AA190" s="40"/>
      <c r="AB190" s="40"/>
      <c r="AC190" s="40"/>
      <c r="AD190" s="40"/>
      <c r="AE190" s="40"/>
      <c r="AF190" s="40"/>
      <c r="AG190" s="40"/>
    </row>
    <row r="191" spans="1:24" ht="19.5" customHeight="1" thickBot="1" thickTop="1">
      <c r="A191" s="40">
        <v>91</v>
      </c>
      <c r="B191" s="35"/>
      <c r="C191" s="52" t="str">
        <f>IF(B191="","",VLOOKUP(B191,Seznam!$A$5:$E$244,2,1))&amp;" "&amp;IF(B191="","",VLOOKUP(B191,Seznam!$A$5:$E$244,3,1))&amp;" "&amp;IF(B191="","","(")&amp;IF(B191="","",VLOOKUP(B191,Seznam!$A$5:$E$244,5,1))&amp;IF(B191="","",")")</f>
        <v>  </v>
      </c>
      <c r="D191" s="73"/>
      <c r="E191" s="129" t="str">
        <f>$AC94</f>
        <v> </v>
      </c>
      <c r="F191" s="56"/>
      <c r="G191" s="56"/>
      <c r="W191" s="61"/>
      <c r="X191" s="67"/>
    </row>
    <row r="192" spans="2:24" ht="19.5" customHeight="1" thickBot="1" thickTop="1">
      <c r="B192" s="71"/>
      <c r="C192" s="72"/>
      <c r="D192" s="137" t="str">
        <f>$AB51</f>
        <v> </v>
      </c>
      <c r="E192" s="58"/>
      <c r="F192" s="58"/>
      <c r="G192" s="56"/>
      <c r="W192" s="61"/>
      <c r="X192" s="67"/>
    </row>
    <row r="193" spans="1:24" ht="19.5" customHeight="1" thickBot="1" thickTop="1">
      <c r="A193" s="40">
        <v>92</v>
      </c>
      <c r="B193" s="36"/>
      <c r="C193" s="52" t="str">
        <f>IF(B193="","",VLOOKUP(B193,Seznam!$A$5:$E$244,2,1))&amp;" "&amp;IF(B193="","",VLOOKUP(B193,Seznam!$A$5:$E$244,3,1))&amp;" "&amp;IF(B193="","","(")&amp;IF(B193="","",VLOOKUP(B193,Seznam!$A$5:$E$244,5,1))&amp;IF(B193="","",")")</f>
        <v>  </v>
      </c>
      <c r="D193" s="129" t="str">
        <f>$AC51</f>
        <v> </v>
      </c>
      <c r="E193" s="57"/>
      <c r="F193" s="58"/>
      <c r="G193" s="58"/>
      <c r="W193" s="61"/>
      <c r="X193" s="67"/>
    </row>
    <row r="194" spans="1:33" s="103" customFormat="1" ht="19.5" customHeight="1" thickBot="1" thickTop="1">
      <c r="A194" s="38"/>
      <c r="B194" s="104"/>
      <c r="C194" s="105"/>
      <c r="D194" s="55"/>
      <c r="E194" s="106"/>
      <c r="F194" s="138" t="str">
        <f>$AB116</f>
        <v> </v>
      </c>
      <c r="G194" s="51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61"/>
      <c r="X194" s="67"/>
      <c r="Y194" s="62"/>
      <c r="Z194" s="62"/>
      <c r="AA194" s="40"/>
      <c r="AB194" s="40"/>
      <c r="AC194" s="40"/>
      <c r="AD194" s="40"/>
      <c r="AE194" s="40"/>
      <c r="AF194" s="40"/>
      <c r="AG194" s="40"/>
    </row>
    <row r="195" spans="1:24" ht="19.5" customHeight="1" thickBot="1" thickTop="1">
      <c r="A195" s="40">
        <v>93</v>
      </c>
      <c r="B195" s="36"/>
      <c r="C195" s="52" t="str">
        <f>IF(B195="","",VLOOKUP(B195,Seznam!$A$5:$E$244,2,1))&amp;" "&amp;IF(B195="","",VLOOKUP(B195,Seznam!$A$5:$E$244,3,1))&amp;" "&amp;IF(B195="","","(")&amp;IF(B195="","",VLOOKUP(B195,Seznam!$A$5:$E$244,5,1))&amp;IF(B195="","",")")</f>
        <v>  </v>
      </c>
      <c r="D195" s="151"/>
      <c r="E195" s="51"/>
      <c r="F195" s="129" t="str">
        <f>$AC116</f>
        <v> </v>
      </c>
      <c r="G195" s="51"/>
      <c r="W195" s="61"/>
      <c r="X195" s="67"/>
    </row>
    <row r="196" spans="2:24" ht="19.5" customHeight="1" thickBot="1" thickTop="1">
      <c r="B196" s="71"/>
      <c r="C196" s="72"/>
      <c r="D196" s="137" t="str">
        <f>$AB52</f>
        <v> </v>
      </c>
      <c r="E196" s="51"/>
      <c r="F196" s="74"/>
      <c r="G196" s="51"/>
      <c r="W196" s="61"/>
      <c r="X196" s="67"/>
    </row>
    <row r="197" spans="1:24" ht="19.5" customHeight="1" thickBot="1" thickTop="1">
      <c r="A197" s="40">
        <v>94</v>
      </c>
      <c r="B197" s="35"/>
      <c r="C197" s="52" t="str">
        <f>IF(B197="","",VLOOKUP(B197,Seznam!$A$5:$E$244,2,1))&amp;" "&amp;IF(B197="","",VLOOKUP(B197,Seznam!$A$5:$E$244,3,1))&amp;" "&amp;IF(B197="","","(")&amp;IF(B197="","",VLOOKUP(B197,Seznam!$A$5:$E$244,5,1))&amp;IF(B197="","",")")</f>
        <v>  </v>
      </c>
      <c r="D197" s="129" t="str">
        <f>$AC52</f>
        <v> </v>
      </c>
      <c r="E197" s="58"/>
      <c r="F197" s="58"/>
      <c r="G197" s="57"/>
      <c r="W197" s="61"/>
      <c r="X197" s="67"/>
    </row>
    <row r="198" spans="1:31" s="103" customFormat="1" ht="19.5" customHeight="1" thickBot="1" thickTop="1">
      <c r="A198" s="38"/>
      <c r="B198" s="104"/>
      <c r="C198" s="105"/>
      <c r="D198" s="55"/>
      <c r="E198" s="138" t="str">
        <f>$AB95</f>
        <v> </v>
      </c>
      <c r="F198" s="107"/>
      <c r="G198" s="107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61"/>
      <c r="X198" s="67"/>
      <c r="Y198" s="62"/>
      <c r="Z198" s="62"/>
      <c r="AA198" s="40"/>
      <c r="AB198" s="40"/>
      <c r="AC198" s="40"/>
      <c r="AD198" s="40"/>
      <c r="AE198" s="40"/>
    </row>
    <row r="199" spans="1:33" ht="19.5" customHeight="1" thickBot="1" thickTop="1">
      <c r="A199" s="40">
        <v>95</v>
      </c>
      <c r="B199" s="35"/>
      <c r="C199" s="52" t="str">
        <f>IF(B199="","",VLOOKUP(B199,Seznam!$A$5:$E$244,2,1))&amp;" "&amp;IF(B199="","",VLOOKUP(B199,Seznam!$A$5:$E$244,3,1))&amp;" "&amp;IF(B199="","","(")&amp;IF(B199="","",VLOOKUP(B199,Seznam!$A$5:$E$244,5,1))&amp;IF(B199="","",")")</f>
        <v>  </v>
      </c>
      <c r="D199" s="73"/>
      <c r="E199" s="129" t="str">
        <f>$AC95</f>
        <v> </v>
      </c>
      <c r="F199" s="57"/>
      <c r="G199" s="51"/>
      <c r="W199" s="61"/>
      <c r="X199" s="67"/>
      <c r="AF199" s="38"/>
      <c r="AG199" s="38"/>
    </row>
    <row r="200" spans="2:33" ht="19.5" customHeight="1" thickBot="1" thickTop="1">
      <c r="B200" s="71"/>
      <c r="C200" s="72"/>
      <c r="D200" s="137" t="str">
        <f>$AB53</f>
        <v> </v>
      </c>
      <c r="E200" s="58"/>
      <c r="F200" s="51"/>
      <c r="G200" s="51"/>
      <c r="W200" s="61"/>
      <c r="X200" s="67"/>
      <c r="AF200" s="38"/>
      <c r="AG200" s="38"/>
    </row>
    <row r="201" spans="1:33" ht="19.5" customHeight="1" thickBot="1" thickTop="1">
      <c r="A201" s="40">
        <v>96</v>
      </c>
      <c r="B201" s="37"/>
      <c r="C201" s="52" t="str">
        <f>IF(B201="","",VLOOKUP(B201,Seznam!$A$5:$E$244,2,1))&amp;" "&amp;IF(B201="","",VLOOKUP(B201,Seznam!$A$5:$E$244,3,1))&amp;" "&amp;IF(B201="","","(")&amp;IF(B201="","",VLOOKUP(B201,Seznam!$A$5:$E$244,5,1))&amp;IF(B201="","",")")</f>
        <v>  </v>
      </c>
      <c r="D201" s="129" t="str">
        <f>$AC53</f>
        <v> </v>
      </c>
      <c r="E201" s="57"/>
      <c r="F201" s="57"/>
      <c r="G201" s="51"/>
      <c r="W201" s="61"/>
      <c r="X201" s="67"/>
      <c r="AF201" s="38"/>
      <c r="AG201" s="38"/>
    </row>
    <row r="202" spans="1:24" ht="30.75" customHeight="1" thickTop="1">
      <c r="A202" s="38"/>
      <c r="B202" s="39"/>
      <c r="C202" s="213" t="str">
        <f>+Seznam!$C$2</f>
        <v>STEN MARKETING OPEN 2014</v>
      </c>
      <c r="D202" s="213"/>
      <c r="E202" s="213"/>
      <c r="F202" s="213"/>
      <c r="G202" s="213"/>
      <c r="W202" s="61"/>
      <c r="X202" s="67"/>
    </row>
    <row r="203" spans="1:24" ht="19.5" customHeight="1">
      <c r="A203" s="38"/>
      <c r="B203" s="43"/>
      <c r="C203" s="43" t="str">
        <f>+Seznam!$C$3</f>
        <v>Praha</v>
      </c>
      <c r="D203" s="43"/>
      <c r="E203" s="44"/>
      <c r="F203" s="44"/>
      <c r="G203" s="44" t="str">
        <f>+Seznam!$H$3&amp;IF(+Seznam!$J$3="",""," - ")&amp;IF(+Seznam!$J$3="","",+Seznam!$J$3)</f>
        <v>14.9.2014</v>
      </c>
      <c r="W203" s="61"/>
      <c r="X203" s="67"/>
    </row>
    <row r="204" spans="2:31" s="38" customFormat="1" ht="30" customHeight="1">
      <c r="B204" s="146"/>
      <c r="C204" s="146" t="e">
        <f>$C137</f>
        <v>#REF!</v>
      </c>
      <c r="D204" s="146"/>
      <c r="E204" s="149"/>
      <c r="F204" s="150"/>
      <c r="G204" s="147" t="s">
        <v>95</v>
      </c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61"/>
      <c r="X204" s="67"/>
      <c r="Y204" s="62"/>
      <c r="Z204" s="62"/>
      <c r="AA204" s="40"/>
      <c r="AB204" s="40"/>
      <c r="AC204" s="40"/>
      <c r="AD204" s="40"/>
      <c r="AE204" s="40"/>
    </row>
    <row r="205" spans="2:31" s="38" customFormat="1" ht="20.25" hidden="1">
      <c r="B205" s="146"/>
      <c r="C205" s="146"/>
      <c r="D205" s="146"/>
      <c r="E205" s="149"/>
      <c r="F205" s="150"/>
      <c r="G205" s="147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61"/>
      <c r="X205" s="67"/>
      <c r="Y205" s="62"/>
      <c r="Z205" s="62"/>
      <c r="AA205" s="40"/>
      <c r="AB205" s="40"/>
      <c r="AC205" s="40"/>
      <c r="AD205" s="40"/>
      <c r="AE205" s="40"/>
    </row>
    <row r="206" spans="1:24" ht="19.5" customHeight="1" thickBot="1">
      <c r="A206" s="40">
        <v>97</v>
      </c>
      <c r="B206" s="37"/>
      <c r="C206" s="52" t="str">
        <f>IF(B206="","",VLOOKUP(B206,Seznam!$A$5:$E$244,2,1))&amp;" "&amp;IF(B206="","",VLOOKUP(B206,Seznam!$A$5:$E$244,3,1))&amp;" "&amp;IF(B206="","","(")&amp;IF(B206="","",VLOOKUP(B206,Seznam!$A$5:$E$244,5,1))&amp;IF(B206="","",")")</f>
        <v>  </v>
      </c>
      <c r="D206" s="68"/>
      <c r="E206" s="51"/>
      <c r="F206" s="51"/>
      <c r="G206" s="51"/>
      <c r="W206" s="61"/>
      <c r="X206" s="67"/>
    </row>
    <row r="207" spans="2:24" ht="19.5" customHeight="1" thickBot="1" thickTop="1">
      <c r="B207" s="71"/>
      <c r="C207" s="72"/>
      <c r="D207" s="137" t="str">
        <f>$AB54</f>
        <v> </v>
      </c>
      <c r="E207" s="51"/>
      <c r="F207" s="51"/>
      <c r="G207" s="51"/>
      <c r="W207" s="61"/>
      <c r="X207" s="67"/>
    </row>
    <row r="208" spans="1:23" ht="19.5" customHeight="1" thickBot="1" thickTop="1">
      <c r="A208" s="40">
        <v>98</v>
      </c>
      <c r="B208" s="35"/>
      <c r="C208" s="52" t="str">
        <f>IF(B208="","",VLOOKUP(B208,Seznam!$A$5:$E$244,2,1))&amp;" "&amp;IF(B208="","",VLOOKUP(B208,Seznam!$A$5:$E$244,3,1))&amp;" "&amp;IF(B208="","","(")&amp;IF(B208="","",VLOOKUP(B208,Seznam!$A$5:$E$244,5,1))&amp;IF(B208="","",")")</f>
        <v>  </v>
      </c>
      <c r="D208" s="129" t="str">
        <f>$AC54</f>
        <v> </v>
      </c>
      <c r="E208" s="58"/>
      <c r="F208" s="51"/>
      <c r="G208" s="51"/>
      <c r="W208" s="61"/>
    </row>
    <row r="209" spans="1:23" ht="19.5" customHeight="1" thickBot="1" thickTop="1">
      <c r="A209" s="38"/>
      <c r="B209" s="104"/>
      <c r="C209" s="105"/>
      <c r="D209" s="55"/>
      <c r="E209" s="137" t="str">
        <f>$AB96</f>
        <v> </v>
      </c>
      <c r="F209" s="107"/>
      <c r="G209" s="107"/>
      <c r="W209" s="61"/>
    </row>
    <row r="210" spans="1:23" ht="19.5" customHeight="1" thickBot="1" thickTop="1">
      <c r="A210" s="40">
        <v>99</v>
      </c>
      <c r="B210" s="35"/>
      <c r="C210" s="52" t="str">
        <f>IF(B210="","",VLOOKUP(B210,Seznam!$A$5:$E$244,2,1))&amp;" "&amp;IF(B210="","",VLOOKUP(B210,Seznam!$A$5:$E$244,3,1))&amp;" "&amp;IF(B210="","","(")&amp;IF(B210="","",VLOOKUP(B210,Seznam!$A$5:$E$244,5,1))&amp;IF(B210="","",")")</f>
        <v>  </v>
      </c>
      <c r="D210" s="73"/>
      <c r="E210" s="129" t="str">
        <f>$AC96</f>
        <v> </v>
      </c>
      <c r="F210" s="56"/>
      <c r="G210" s="57"/>
      <c r="W210" s="61"/>
    </row>
    <row r="211" spans="2:23" ht="19.5" customHeight="1" thickBot="1" thickTop="1">
      <c r="B211" s="71"/>
      <c r="C211" s="72"/>
      <c r="D211" s="137" t="str">
        <f>$AB55</f>
        <v> </v>
      </c>
      <c r="E211" s="58"/>
      <c r="F211" s="58"/>
      <c r="G211" s="51"/>
      <c r="W211" s="61"/>
    </row>
    <row r="212" spans="1:23" ht="19.5" customHeight="1" thickBot="1" thickTop="1">
      <c r="A212" s="40">
        <v>100</v>
      </c>
      <c r="B212" s="36"/>
      <c r="C212" s="52" t="str">
        <f>IF(B212="","",VLOOKUP(B212,Seznam!$A$5:$E$244,2,1))&amp;" "&amp;IF(B212="","",VLOOKUP(B212,Seznam!$A$5:$E$244,3,1))&amp;" "&amp;IF(B212="","","(")&amp;IF(B212="","",VLOOKUP(B212,Seznam!$A$5:$E$244,5,1))&amp;IF(B212="","",")")</f>
        <v>  </v>
      </c>
      <c r="D212" s="129" t="str">
        <f>$AC55</f>
        <v> </v>
      </c>
      <c r="E212" s="57"/>
      <c r="F212" s="58"/>
      <c r="G212" s="57"/>
      <c r="W212" s="61"/>
    </row>
    <row r="213" spans="1:23" ht="19.5" customHeight="1" thickBot="1" thickTop="1">
      <c r="A213" s="38"/>
      <c r="B213" s="104"/>
      <c r="C213" s="105"/>
      <c r="D213" s="55"/>
      <c r="E213" s="106"/>
      <c r="F213" s="137" t="str">
        <f>$AB117</f>
        <v> </v>
      </c>
      <c r="G213" s="57"/>
      <c r="W213" s="61"/>
    </row>
    <row r="214" spans="1:23" ht="19.5" customHeight="1" thickBot="1" thickTop="1">
      <c r="A214" s="40">
        <v>101</v>
      </c>
      <c r="B214" s="36"/>
      <c r="C214" s="52" t="str">
        <f>IF(B214="","",VLOOKUP(B214,Seznam!$A$5:$E$244,2,1))&amp;" "&amp;IF(B214="","",VLOOKUP(B214,Seznam!$A$5:$E$244,3,1))&amp;" "&amp;IF(B214="","","(")&amp;IF(B214="","",VLOOKUP(B214,Seznam!$A$5:$E$244,5,1))&amp;IF(B214="","",")")</f>
        <v>  </v>
      </c>
      <c r="D214" s="151"/>
      <c r="E214" s="51"/>
      <c r="F214" s="129" t="str">
        <f>$AC117</f>
        <v> </v>
      </c>
      <c r="G214" s="74"/>
      <c r="W214" s="61"/>
    </row>
    <row r="215" spans="2:23" ht="19.5" customHeight="1" thickBot="1" thickTop="1">
      <c r="B215" s="71"/>
      <c r="C215" s="72"/>
      <c r="D215" s="137" t="str">
        <f>$AB56</f>
        <v> </v>
      </c>
      <c r="E215" s="51"/>
      <c r="F215" s="58"/>
      <c r="G215" s="58"/>
      <c r="W215" s="61"/>
    </row>
    <row r="216" spans="1:23" ht="19.5" customHeight="1" thickBot="1" thickTop="1">
      <c r="A216" s="40">
        <v>102</v>
      </c>
      <c r="B216" s="35"/>
      <c r="C216" s="52" t="str">
        <f>IF(B216="","",VLOOKUP(B216,Seznam!$A$5:$E$244,2,1))&amp;" "&amp;IF(B216="","",VLOOKUP(B216,Seznam!$A$5:$E$244,3,1))&amp;" "&amp;IF(B216="","","(")&amp;IF(B216="","",VLOOKUP(B216,Seznam!$A$5:$E$244,5,1))&amp;IF(B216="","",")")</f>
        <v>  </v>
      </c>
      <c r="D216" s="129" t="str">
        <f>$AC56</f>
        <v> </v>
      </c>
      <c r="E216" s="58"/>
      <c r="F216" s="58"/>
      <c r="G216" s="58"/>
      <c r="W216" s="61"/>
    </row>
    <row r="217" spans="1:23" ht="19.5" customHeight="1" thickBot="1" thickTop="1">
      <c r="A217" s="38"/>
      <c r="B217" s="104"/>
      <c r="C217" s="105"/>
      <c r="D217" s="55"/>
      <c r="E217" s="138" t="str">
        <f>$AB97</f>
        <v> </v>
      </c>
      <c r="F217" s="107"/>
      <c r="G217" s="56"/>
      <c r="W217" s="61"/>
    </row>
    <row r="218" spans="1:23" ht="19.5" customHeight="1" thickBot="1" thickTop="1">
      <c r="A218" s="40">
        <v>103</v>
      </c>
      <c r="B218" s="35"/>
      <c r="C218" s="52" t="str">
        <f>IF(B218="","",VLOOKUP(B218,Seznam!$A$5:$E$244,2,1))&amp;" "&amp;IF(B218="","",VLOOKUP(B218,Seznam!$A$5:$E$244,3,1))&amp;" "&amp;IF(B218="","","(")&amp;IF(B218="","",VLOOKUP(B218,Seznam!$A$5:$E$244,5,1))&amp;IF(B218="","",")")</f>
        <v>  </v>
      </c>
      <c r="D218" s="73"/>
      <c r="E218" s="129" t="str">
        <f>$AC97</f>
        <v> </v>
      </c>
      <c r="F218" s="57"/>
      <c r="G218" s="56"/>
      <c r="W218" s="61"/>
    </row>
    <row r="219" spans="2:23" ht="19.5" customHeight="1" thickBot="1" thickTop="1">
      <c r="B219" s="71"/>
      <c r="C219" s="72"/>
      <c r="D219" s="137" t="str">
        <f>$AB57</f>
        <v> </v>
      </c>
      <c r="E219" s="58"/>
      <c r="F219" s="51"/>
      <c r="G219" s="58"/>
      <c r="W219" s="61"/>
    </row>
    <row r="220" spans="1:23" ht="19.5" customHeight="1" thickBot="1" thickTop="1">
      <c r="A220" s="40">
        <v>104</v>
      </c>
      <c r="B220" s="31"/>
      <c r="C220" s="52" t="str">
        <f>IF(B220="","",VLOOKUP(B220,Seznam!$A$5:$E$244,2,1))&amp;" "&amp;IF(B220="","",VLOOKUP(B220,Seznam!$A$5:$E$244,3,1))&amp;" "&amp;IF(B220="","","(")&amp;IF(B220="","",VLOOKUP(B220,Seznam!$A$5:$E$244,5,1))&amp;IF(B220="","",")")</f>
        <v>  </v>
      </c>
      <c r="D220" s="129" t="str">
        <f>$AC57</f>
        <v> </v>
      </c>
      <c r="E220" s="57"/>
      <c r="F220" s="57"/>
      <c r="G220" s="58"/>
      <c r="W220" s="61"/>
    </row>
    <row r="221" spans="1:23" ht="19.5" customHeight="1" thickBot="1" thickTop="1">
      <c r="A221" s="38"/>
      <c r="B221" s="104"/>
      <c r="C221" s="105"/>
      <c r="D221" s="55"/>
      <c r="E221" s="106"/>
      <c r="F221" s="107"/>
      <c r="G221" s="137" t="str">
        <f>$AB128</f>
        <v> </v>
      </c>
      <c r="W221" s="61"/>
    </row>
    <row r="222" spans="1:23" ht="19.5" customHeight="1" thickBot="1" thickTop="1">
      <c r="A222" s="40">
        <v>105</v>
      </c>
      <c r="B222" s="31"/>
      <c r="C222" s="52" t="str">
        <f>IF(B222="","",VLOOKUP(B222,Seznam!$A$5:$E$244,2,1))&amp;" "&amp;IF(B222="","",VLOOKUP(B222,Seznam!$A$5:$E$244,3,1))&amp;" "&amp;IF(B222="","","(")&amp;IF(B222="","",VLOOKUP(B222,Seznam!$A$5:$E$244,5,1))&amp;IF(B222="","",")")</f>
        <v>  </v>
      </c>
      <c r="D222" s="68"/>
      <c r="E222" s="51"/>
      <c r="F222" s="51"/>
      <c r="G222" s="129" t="str">
        <f>$AC128</f>
        <v> </v>
      </c>
      <c r="W222" s="61"/>
    </row>
    <row r="223" spans="2:23" ht="19.5" customHeight="1" thickBot="1" thickTop="1">
      <c r="B223" s="71"/>
      <c r="C223" s="72"/>
      <c r="D223" s="137" t="str">
        <f>$AB58</f>
        <v> </v>
      </c>
      <c r="E223" s="51"/>
      <c r="F223" s="51"/>
      <c r="G223" s="58"/>
      <c r="W223" s="61"/>
    </row>
    <row r="224" spans="1:23" ht="19.5" customHeight="1" thickBot="1" thickTop="1">
      <c r="A224" s="40">
        <v>106</v>
      </c>
      <c r="B224" s="35"/>
      <c r="C224" s="52" t="str">
        <f>IF(B224="","",VLOOKUP(B224,Seznam!$A$5:$E$244,2,1))&amp;" "&amp;IF(B224="","",VLOOKUP(B224,Seznam!$A$5:$E$244,3,1))&amp;" "&amp;IF(B224="","","(")&amp;IF(B224="","",VLOOKUP(B224,Seznam!$A$5:$E$244,5,1))&amp;IF(B224="","",")")</f>
        <v>  </v>
      </c>
      <c r="D224" s="129" t="str">
        <f>$AC58</f>
        <v> </v>
      </c>
      <c r="E224" s="58"/>
      <c r="F224" s="51"/>
      <c r="G224" s="58"/>
      <c r="W224" s="61"/>
    </row>
    <row r="225" spans="1:23" ht="19.5" customHeight="1" thickBot="1" thickTop="1">
      <c r="A225" s="38"/>
      <c r="B225" s="104"/>
      <c r="C225" s="105"/>
      <c r="D225" s="55"/>
      <c r="E225" s="137" t="str">
        <f>$AB98</f>
        <v> </v>
      </c>
      <c r="F225" s="107"/>
      <c r="G225" s="58"/>
      <c r="W225" s="61"/>
    </row>
    <row r="226" spans="1:7" ht="19.5" customHeight="1" thickBot="1" thickTop="1">
      <c r="A226" s="40">
        <v>107</v>
      </c>
      <c r="B226" s="35"/>
      <c r="C226" s="52" t="str">
        <f>IF(B226="","",VLOOKUP(B226,Seznam!$A$5:$E$244,2,1))&amp;" "&amp;IF(B226="","",VLOOKUP(B226,Seznam!$A$5:$E$244,3,1))&amp;" "&amp;IF(B226="","","(")&amp;IF(B226="","",VLOOKUP(B226,Seznam!$A$5:$E$244,5,1))&amp;IF(B226="","",")")</f>
        <v>  </v>
      </c>
      <c r="D226" s="73"/>
      <c r="E226" s="129" t="str">
        <f>$AC98</f>
        <v> </v>
      </c>
      <c r="F226" s="56"/>
      <c r="G226" s="56"/>
    </row>
    <row r="227" spans="2:7" ht="19.5" customHeight="1" thickBot="1" thickTop="1">
      <c r="B227" s="71"/>
      <c r="C227" s="72"/>
      <c r="D227" s="137" t="str">
        <f>$AB59</f>
        <v> </v>
      </c>
      <c r="E227" s="58"/>
      <c r="F227" s="58"/>
      <c r="G227" s="56"/>
    </row>
    <row r="228" spans="1:7" ht="19.5" customHeight="1" thickBot="1" thickTop="1">
      <c r="A228" s="40">
        <v>108</v>
      </c>
      <c r="B228" s="36"/>
      <c r="C228" s="52" t="str">
        <f>IF(B228="","",VLOOKUP(B228,Seznam!$A$5:$E$244,2,1))&amp;" "&amp;IF(B228="","",VLOOKUP(B228,Seznam!$A$5:$E$244,3,1))&amp;" "&amp;IF(B228="","","(")&amp;IF(B228="","",VLOOKUP(B228,Seznam!$A$5:$E$244,5,1))&amp;IF(B228="","",")")</f>
        <v>  </v>
      </c>
      <c r="D228" s="129" t="str">
        <f>$AC59</f>
        <v> </v>
      </c>
      <c r="E228" s="57"/>
      <c r="F228" s="58"/>
      <c r="G228" s="58"/>
    </row>
    <row r="229" spans="1:7" ht="19.5" customHeight="1" thickBot="1" thickTop="1">
      <c r="A229" s="38"/>
      <c r="B229" s="104"/>
      <c r="C229" s="105"/>
      <c r="D229" s="55"/>
      <c r="E229" s="106"/>
      <c r="F229" s="138" t="str">
        <f>$AB118</f>
        <v> </v>
      </c>
      <c r="G229" s="107"/>
    </row>
    <row r="230" spans="1:7" ht="19.5" customHeight="1" thickBot="1" thickTop="1">
      <c r="A230" s="40">
        <v>109</v>
      </c>
      <c r="B230" s="36"/>
      <c r="C230" s="52" t="str">
        <f>IF(B230="","",VLOOKUP(B230,Seznam!$A$5:$E$244,2,1))&amp;" "&amp;IF(B230="","",VLOOKUP(B230,Seznam!$A$5:$E$244,3,1))&amp;" "&amp;IF(B230="","","(")&amp;IF(B230="","",VLOOKUP(B230,Seznam!$A$5:$E$244,5,1))&amp;IF(B230="","",")")</f>
        <v>  </v>
      </c>
      <c r="D230" s="151"/>
      <c r="E230" s="51"/>
      <c r="F230" s="129" t="str">
        <f>$AC118</f>
        <v> </v>
      </c>
      <c r="G230" s="51"/>
    </row>
    <row r="231" spans="2:7" ht="19.5" customHeight="1" thickBot="1" thickTop="1">
      <c r="B231" s="71"/>
      <c r="C231" s="72"/>
      <c r="D231" s="137" t="str">
        <f>$AB60</f>
        <v> </v>
      </c>
      <c r="E231" s="51"/>
      <c r="F231" s="74"/>
      <c r="G231" s="51"/>
    </row>
    <row r="232" spans="1:7" ht="19.5" customHeight="1" thickBot="1" thickTop="1">
      <c r="A232" s="40">
        <v>110</v>
      </c>
      <c r="B232" s="35"/>
      <c r="C232" s="52" t="str">
        <f>IF(B232="","",VLOOKUP(B232,Seznam!$A$5:$E$244,2,1))&amp;" "&amp;IF(B232="","",VLOOKUP(B232,Seznam!$A$5:$E$244,3,1))&amp;" "&amp;IF(B232="","","(")&amp;IF(B232="","",VLOOKUP(B232,Seznam!$A$5:$E$244,5,1))&amp;IF(B232="","",")")</f>
        <v>  </v>
      </c>
      <c r="D232" s="129" t="str">
        <f>$AC60</f>
        <v> </v>
      </c>
      <c r="E232" s="58"/>
      <c r="F232" s="58"/>
      <c r="G232" s="57"/>
    </row>
    <row r="233" spans="1:7" ht="19.5" customHeight="1" thickBot="1" thickTop="1">
      <c r="A233" s="38"/>
      <c r="B233" s="104"/>
      <c r="C233" s="105"/>
      <c r="D233" s="55"/>
      <c r="E233" s="138" t="str">
        <f>$AB99</f>
        <v> </v>
      </c>
      <c r="F233" s="107"/>
      <c r="G233" s="107"/>
    </row>
    <row r="234" spans="1:7" ht="19.5" customHeight="1" thickBot="1" thickTop="1">
      <c r="A234" s="40">
        <v>111</v>
      </c>
      <c r="B234" s="35"/>
      <c r="C234" s="52" t="str">
        <f>IF(B234="","",VLOOKUP(B234,Seznam!$A$5:$E$244,2,1))&amp;" "&amp;IF(B234="","",VLOOKUP(B234,Seznam!$A$5:$E$244,3,1))&amp;" "&amp;IF(B234="","","(")&amp;IF(B234="","",VLOOKUP(B234,Seznam!$A$5:$E$244,5,1))&amp;IF(B234="","",")")</f>
        <v>  </v>
      </c>
      <c r="D234" s="73"/>
      <c r="E234" s="129" t="str">
        <f>$AC99</f>
        <v> </v>
      </c>
      <c r="F234" s="57"/>
      <c r="G234" s="51"/>
    </row>
    <row r="235" spans="2:7" ht="19.5" customHeight="1" thickBot="1" thickTop="1">
      <c r="B235" s="71"/>
      <c r="C235" s="72"/>
      <c r="D235" s="137" t="str">
        <f>$AB61</f>
        <v> </v>
      </c>
      <c r="E235" s="58"/>
      <c r="F235" s="51"/>
      <c r="G235" s="51"/>
    </row>
    <row r="236" spans="1:7" ht="19.5" customHeight="1" thickBot="1" thickTop="1">
      <c r="A236" s="40">
        <v>112</v>
      </c>
      <c r="B236" s="37"/>
      <c r="C236" s="52" t="str">
        <f>IF(B236="","",VLOOKUP(B236,Seznam!$A$5:$E$244,2,1))&amp;" "&amp;IF(B236="","",VLOOKUP(B236,Seznam!$A$5:$E$244,3,1))&amp;" "&amp;IF(B236="","","(")&amp;IF(B236="","",VLOOKUP(B236,Seznam!$A$5:$E$244,5,1))&amp;IF(B236="","",")")</f>
        <v>  </v>
      </c>
      <c r="D236" s="129" t="str">
        <f>$AC61</f>
        <v> </v>
      </c>
      <c r="E236" s="57"/>
      <c r="F236" s="57"/>
      <c r="G236" s="51"/>
    </row>
    <row r="237" spans="1:7" ht="19.5" customHeight="1" thickTop="1">
      <c r="A237" s="38"/>
      <c r="B237" s="104"/>
      <c r="C237" s="105"/>
      <c r="D237" s="55"/>
      <c r="E237" s="106"/>
      <c r="F237" s="107"/>
      <c r="G237" s="50"/>
    </row>
    <row r="238" spans="1:7" ht="19.5" customHeight="1" thickBot="1">
      <c r="A238" s="40">
        <v>113</v>
      </c>
      <c r="B238" s="37"/>
      <c r="C238" s="52" t="str">
        <f>IF(B238="","",VLOOKUP(B238,Seznam!$A$5:$E$244,2,1))&amp;" "&amp;IF(B238="","",VLOOKUP(B238,Seznam!$A$5:$E$244,3,1))&amp;" "&amp;IF(B238="","","(")&amp;IF(B238="","",VLOOKUP(B238,Seznam!$A$5:$E$244,5,1))&amp;IF(B238="","",")")</f>
        <v>  </v>
      </c>
      <c r="D238" s="68"/>
      <c r="E238" s="51"/>
      <c r="F238" s="51"/>
      <c r="G238" s="145"/>
    </row>
    <row r="239" spans="2:23" ht="19.5" customHeight="1" thickBot="1" thickTop="1">
      <c r="B239" s="71"/>
      <c r="C239" s="72"/>
      <c r="D239" s="137" t="str">
        <f>$AB62</f>
        <v> </v>
      </c>
      <c r="E239" s="51"/>
      <c r="F239" s="51"/>
      <c r="G239" s="51"/>
      <c r="W239" s="61"/>
    </row>
    <row r="240" spans="1:23" ht="19.5" customHeight="1" thickBot="1" thickTop="1">
      <c r="A240" s="40">
        <v>114</v>
      </c>
      <c r="B240" s="35"/>
      <c r="C240" s="52" t="str">
        <f>IF(B240="","",VLOOKUP(B240,Seznam!$A$5:$E$244,2,1))&amp;" "&amp;IF(B240="","",VLOOKUP(B240,Seznam!$A$5:$E$244,3,1))&amp;" "&amp;IF(B240="","","(")&amp;IF(B240="","",VLOOKUP(B240,Seznam!$A$5:$E$244,5,1))&amp;IF(B240="","",")")</f>
        <v>  </v>
      </c>
      <c r="D240" s="129" t="str">
        <f>$AC62</f>
        <v> </v>
      </c>
      <c r="E240" s="58"/>
      <c r="F240" s="51"/>
      <c r="G240" s="51"/>
      <c r="W240" s="61"/>
    </row>
    <row r="241" spans="1:23" ht="19.5" customHeight="1" thickBot="1" thickTop="1">
      <c r="A241" s="38"/>
      <c r="B241" s="104"/>
      <c r="C241" s="105"/>
      <c r="D241" s="55"/>
      <c r="E241" s="137" t="str">
        <f>$AB100</f>
        <v> </v>
      </c>
      <c r="F241" s="107"/>
      <c r="G241" s="107"/>
      <c r="W241" s="61"/>
    </row>
    <row r="242" spans="1:23" ht="19.5" customHeight="1" thickBot="1" thickTop="1">
      <c r="A242" s="40">
        <v>115</v>
      </c>
      <c r="B242" s="35"/>
      <c r="C242" s="52" t="str">
        <f>IF(B242="","",VLOOKUP(B242,Seznam!$A$5:$E$244,2,1))&amp;" "&amp;IF(B242="","",VLOOKUP(B242,Seznam!$A$5:$E$244,3,1))&amp;" "&amp;IF(B242="","","(")&amp;IF(B242="","",VLOOKUP(B242,Seznam!$A$5:$E$244,5,1))&amp;IF(B242="","",")")</f>
        <v>  </v>
      </c>
      <c r="D242" s="73"/>
      <c r="E242" s="129" t="str">
        <f>$AC100</f>
        <v> </v>
      </c>
      <c r="F242" s="56"/>
      <c r="G242" s="57"/>
      <c r="W242" s="61"/>
    </row>
    <row r="243" spans="2:23" ht="19.5" customHeight="1" thickBot="1" thickTop="1">
      <c r="B243" s="71"/>
      <c r="C243" s="72"/>
      <c r="D243" s="137" t="str">
        <f>$AB63</f>
        <v> </v>
      </c>
      <c r="E243" s="58"/>
      <c r="F243" s="58"/>
      <c r="G243" s="51"/>
      <c r="W243" s="61"/>
    </row>
    <row r="244" spans="1:23" ht="19.5" customHeight="1" thickBot="1" thickTop="1">
      <c r="A244" s="40">
        <v>116</v>
      </c>
      <c r="B244" s="36"/>
      <c r="C244" s="52" t="str">
        <f>IF(B244="","",VLOOKUP(B244,Seznam!$A$5:$E$244,2,1))&amp;" "&amp;IF(B244="","",VLOOKUP(B244,Seznam!$A$5:$E$244,3,1))&amp;" "&amp;IF(B244="","","(")&amp;IF(B244="","",VLOOKUP(B244,Seznam!$A$5:$E$244,5,1))&amp;IF(B244="","",")")</f>
        <v>  </v>
      </c>
      <c r="D244" s="129" t="str">
        <f>$AC63</f>
        <v> </v>
      </c>
      <c r="E244" s="57"/>
      <c r="F244" s="58"/>
      <c r="G244" s="57"/>
      <c r="W244" s="61"/>
    </row>
    <row r="245" spans="1:23" ht="19.5" customHeight="1" thickBot="1" thickTop="1">
      <c r="A245" s="38"/>
      <c r="B245" s="104"/>
      <c r="C245" s="105"/>
      <c r="D245" s="55"/>
      <c r="E245" s="106"/>
      <c r="F245" s="137" t="str">
        <f>$AB119</f>
        <v> </v>
      </c>
      <c r="G245" s="57"/>
      <c r="W245" s="61"/>
    </row>
    <row r="246" spans="1:23" ht="19.5" customHeight="1" thickBot="1" thickTop="1">
      <c r="A246" s="40">
        <v>117</v>
      </c>
      <c r="B246" s="36"/>
      <c r="C246" s="52" t="str">
        <f>IF(B246="","",VLOOKUP(B246,Seznam!$A$5:$E$244,2,1))&amp;" "&amp;IF(B246="","",VLOOKUP(B246,Seznam!$A$5:$E$244,3,1))&amp;" "&amp;IF(B246="","","(")&amp;IF(B246="","",VLOOKUP(B246,Seznam!$A$5:$E$244,5,1))&amp;IF(B246="","",")")</f>
        <v>  </v>
      </c>
      <c r="D246" s="151"/>
      <c r="E246" s="51"/>
      <c r="F246" s="129" t="str">
        <f>$AC119</f>
        <v> </v>
      </c>
      <c r="G246" s="74"/>
      <c r="W246" s="61"/>
    </row>
    <row r="247" spans="2:23" ht="19.5" customHeight="1" thickBot="1" thickTop="1">
      <c r="B247" s="71"/>
      <c r="C247" s="72"/>
      <c r="D247" s="137" t="str">
        <f>$AB64</f>
        <v> </v>
      </c>
      <c r="E247" s="51"/>
      <c r="F247" s="58"/>
      <c r="G247" s="58"/>
      <c r="W247" s="61"/>
    </row>
    <row r="248" spans="1:23" ht="19.5" customHeight="1" thickBot="1" thickTop="1">
      <c r="A248" s="40">
        <v>118</v>
      </c>
      <c r="B248" s="35"/>
      <c r="C248" s="52" t="str">
        <f>IF(B248="","",VLOOKUP(B248,Seznam!$A$5:$E$244,2,1))&amp;" "&amp;IF(B248="","",VLOOKUP(B248,Seznam!$A$5:$E$244,3,1))&amp;" "&amp;IF(B248="","","(")&amp;IF(B248="","",VLOOKUP(B248,Seznam!$A$5:$E$244,5,1))&amp;IF(B248="","",")")</f>
        <v>  </v>
      </c>
      <c r="D248" s="129" t="str">
        <f>$AC64</f>
        <v> </v>
      </c>
      <c r="E248" s="58"/>
      <c r="F248" s="58"/>
      <c r="G248" s="58"/>
      <c r="W248" s="61"/>
    </row>
    <row r="249" spans="1:23" ht="19.5" customHeight="1" thickBot="1" thickTop="1">
      <c r="A249" s="38"/>
      <c r="B249" s="104"/>
      <c r="C249" s="105"/>
      <c r="D249" s="55"/>
      <c r="E249" s="138" t="str">
        <f>$AB101</f>
        <v> </v>
      </c>
      <c r="F249" s="107"/>
      <c r="G249" s="56"/>
      <c r="W249" s="61"/>
    </row>
    <row r="250" spans="1:23" ht="19.5" customHeight="1" thickBot="1" thickTop="1">
      <c r="A250" s="40">
        <v>119</v>
      </c>
      <c r="B250" s="35"/>
      <c r="C250" s="52" t="str">
        <f>IF(B250="","",VLOOKUP(B250,Seznam!$A$5:$E$244,2,1))&amp;" "&amp;IF(B250="","",VLOOKUP(B250,Seznam!$A$5:$E$244,3,1))&amp;" "&amp;IF(B250="","","(")&amp;IF(B250="","",VLOOKUP(B250,Seznam!$A$5:$E$244,5,1))&amp;IF(B250="","",")")</f>
        <v>  </v>
      </c>
      <c r="D250" s="73"/>
      <c r="E250" s="129" t="str">
        <f>$AC101</f>
        <v> </v>
      </c>
      <c r="F250" s="57"/>
      <c r="G250" s="56"/>
      <c r="W250" s="61"/>
    </row>
    <row r="251" spans="2:23" ht="19.5" customHeight="1" thickBot="1" thickTop="1">
      <c r="B251" s="71"/>
      <c r="C251" s="72"/>
      <c r="D251" s="137" t="str">
        <f>$AB65</f>
        <v> </v>
      </c>
      <c r="E251" s="58"/>
      <c r="F251" s="51"/>
      <c r="G251" s="58"/>
      <c r="W251" s="61"/>
    </row>
    <row r="252" spans="1:23" ht="19.5" customHeight="1" thickBot="1" thickTop="1">
      <c r="A252" s="40">
        <v>120</v>
      </c>
      <c r="B252" s="31"/>
      <c r="C252" s="52" t="str">
        <f>IF(B252="","",VLOOKUP(B252,Seznam!$A$5:$E$244,2,1))&amp;" "&amp;IF(B252="","",VLOOKUP(B252,Seznam!$A$5:$E$244,3,1))&amp;" "&amp;IF(B252="","","(")&amp;IF(B252="","",VLOOKUP(B252,Seznam!$A$5:$E$244,5,1))&amp;IF(B252="","",")")</f>
        <v>  </v>
      </c>
      <c r="D252" s="129" t="str">
        <f>$AC65</f>
        <v> </v>
      </c>
      <c r="E252" s="57"/>
      <c r="F252" s="57"/>
      <c r="G252" s="58"/>
      <c r="W252" s="61"/>
    </row>
    <row r="253" spans="1:23" ht="19.5" customHeight="1" thickBot="1" thickTop="1">
      <c r="A253" s="38"/>
      <c r="B253" s="104"/>
      <c r="C253" s="105"/>
      <c r="D253" s="55"/>
      <c r="E253" s="106"/>
      <c r="F253" s="107"/>
      <c r="G253" s="137" t="str">
        <f>$AB129</f>
        <v> </v>
      </c>
      <c r="W253" s="61"/>
    </row>
    <row r="254" spans="1:23" ht="19.5" customHeight="1" thickBot="1" thickTop="1">
      <c r="A254" s="40">
        <v>121</v>
      </c>
      <c r="B254" s="31"/>
      <c r="C254" s="52" t="str">
        <f>IF(B254="","",VLOOKUP(B254,Seznam!$A$5:$E$244,2,1))&amp;" "&amp;IF(B254="","",VLOOKUP(B254,Seznam!$A$5:$E$244,3,1))&amp;" "&amp;IF(B254="","","(")&amp;IF(B254="","",VLOOKUP(B254,Seznam!$A$5:$E$244,5,1))&amp;IF(B254="","",")")</f>
        <v>  </v>
      </c>
      <c r="D254" s="73"/>
      <c r="E254" s="51"/>
      <c r="F254" s="51"/>
      <c r="G254" s="129" t="str">
        <f>$AC129</f>
        <v> </v>
      </c>
      <c r="W254" s="61"/>
    </row>
    <row r="255" spans="2:23" ht="19.5" customHeight="1" thickBot="1" thickTop="1">
      <c r="B255" s="71"/>
      <c r="C255" s="72"/>
      <c r="D255" s="137" t="str">
        <f>$AB66</f>
        <v> </v>
      </c>
      <c r="E255" s="51"/>
      <c r="F255" s="51"/>
      <c r="G255" s="74"/>
      <c r="W255" s="61"/>
    </row>
    <row r="256" spans="1:7" ht="19.5" customHeight="1" thickBot="1" thickTop="1">
      <c r="A256" s="40">
        <v>122</v>
      </c>
      <c r="B256" s="35"/>
      <c r="C256" s="52" t="str">
        <f>IF(B256="","",VLOOKUP(B256,Seznam!$A$5:$E$244,2,1))&amp;" "&amp;IF(B256="","",VLOOKUP(B256,Seznam!$A$5:$E$244,3,1))&amp;" "&amp;IF(B256="","","(")&amp;IF(B256="","",VLOOKUP(B256,Seznam!$A$5:$E$244,5,1))&amp;IF(B256="","",")")</f>
        <v>  </v>
      </c>
      <c r="D256" s="129" t="str">
        <f>$AC66</f>
        <v> </v>
      </c>
      <c r="E256" s="58"/>
      <c r="F256" s="51"/>
      <c r="G256" s="58"/>
    </row>
    <row r="257" spans="1:7" ht="19.5" customHeight="1" thickBot="1" thickTop="1">
      <c r="A257" s="38"/>
      <c r="B257" s="104"/>
      <c r="C257" s="105"/>
      <c r="D257" s="55"/>
      <c r="E257" s="137" t="str">
        <f>$AB102</f>
        <v> </v>
      </c>
      <c r="F257" s="107"/>
      <c r="G257" s="58"/>
    </row>
    <row r="258" spans="1:7" ht="19.5" customHeight="1" thickBot="1" thickTop="1">
      <c r="A258" s="40">
        <v>123</v>
      </c>
      <c r="B258" s="35"/>
      <c r="C258" s="52" t="str">
        <f>IF(B258="","",VLOOKUP(B258,Seznam!$A$5:$E$244,2,1))&amp;" "&amp;IF(B258="","",VLOOKUP(B258,Seznam!$A$5:$E$244,3,1))&amp;" "&amp;IF(B258="","","(")&amp;IF(B258="","",VLOOKUP(B258,Seznam!$A$5:$E$244,5,1))&amp;IF(B258="","",")")</f>
        <v>  </v>
      </c>
      <c r="D258" s="73"/>
      <c r="E258" s="129" t="str">
        <f>$AC102</f>
        <v> </v>
      </c>
      <c r="F258" s="56"/>
      <c r="G258" s="56"/>
    </row>
    <row r="259" spans="2:7" ht="19.5" customHeight="1" thickBot="1" thickTop="1">
      <c r="B259" s="71"/>
      <c r="C259" s="72"/>
      <c r="D259" s="137" t="str">
        <f>$AB67</f>
        <v> </v>
      </c>
      <c r="E259" s="58"/>
      <c r="F259" s="58"/>
      <c r="G259" s="56"/>
    </row>
    <row r="260" spans="1:7" ht="19.5" customHeight="1" thickBot="1" thickTop="1">
      <c r="A260" s="40">
        <v>124</v>
      </c>
      <c r="B260" s="36"/>
      <c r="C260" s="52" t="str">
        <f>IF(B260="","",VLOOKUP(B260,Seznam!$A$5:$E$244,2,1))&amp;" "&amp;IF(B260="","",VLOOKUP(B260,Seznam!$A$5:$E$244,3,1))&amp;" "&amp;IF(B260="","","(")&amp;IF(B260="","",VLOOKUP(B260,Seznam!$A$5:$E$244,5,1))&amp;IF(B260="","",")")</f>
        <v>  </v>
      </c>
      <c r="D260" s="129" t="str">
        <f>$AC67</f>
        <v> </v>
      </c>
      <c r="E260" s="57"/>
      <c r="F260" s="58"/>
      <c r="G260" s="58"/>
    </row>
    <row r="261" spans="1:7" ht="19.5" customHeight="1" thickBot="1" thickTop="1">
      <c r="A261" s="38"/>
      <c r="B261" s="104"/>
      <c r="C261" s="105"/>
      <c r="D261" s="55"/>
      <c r="E261" s="106"/>
      <c r="F261" s="138" t="str">
        <f>$AB120</f>
        <v> </v>
      </c>
      <c r="G261" s="51"/>
    </row>
    <row r="262" spans="1:7" ht="19.5" customHeight="1" thickBot="1" thickTop="1">
      <c r="A262" s="40">
        <v>125</v>
      </c>
      <c r="B262" s="36"/>
      <c r="C262" s="52" t="str">
        <f>IF(B262="","",VLOOKUP(B262,Seznam!$A$5:$E$244,2,1))&amp;" "&amp;IF(B262="","",VLOOKUP(B262,Seznam!$A$5:$E$244,3,1))&amp;" "&amp;IF(B262="","","(")&amp;IF(B262="","",VLOOKUP(B262,Seznam!$A$5:$E$244,5,1))&amp;IF(B262="","",")")</f>
        <v>  </v>
      </c>
      <c r="D262" s="151"/>
      <c r="E262" s="51"/>
      <c r="F262" s="129" t="str">
        <f>$AC120</f>
        <v> </v>
      </c>
      <c r="G262" s="51"/>
    </row>
    <row r="263" spans="2:7" ht="19.5" customHeight="1" thickBot="1" thickTop="1">
      <c r="B263" s="71"/>
      <c r="C263" s="72"/>
      <c r="D263" s="137" t="str">
        <f>$AB68</f>
        <v> </v>
      </c>
      <c r="E263" s="51"/>
      <c r="F263" s="74"/>
      <c r="G263" s="51"/>
    </row>
    <row r="264" spans="1:6" ht="19.5" customHeight="1" thickBot="1" thickTop="1">
      <c r="A264" s="40">
        <v>126</v>
      </c>
      <c r="B264" s="35"/>
      <c r="C264" s="52" t="str">
        <f>IF(B264="","",VLOOKUP(B264,Seznam!$A$5:$E$244,2,1))&amp;" "&amp;IF(B264="","",VLOOKUP(B264,Seznam!$A$5:$E$244,3,1))&amp;" "&amp;IF(B264="","","(")&amp;IF(B264="","",VLOOKUP(B264,Seznam!$A$5:$E$244,5,1))&amp;IF(B264="","",")")</f>
        <v>  </v>
      </c>
      <c r="D264" s="129" t="str">
        <f>$AC68</f>
        <v> </v>
      </c>
      <c r="E264" s="58"/>
      <c r="F264" s="58"/>
    </row>
    <row r="265" spans="1:6" ht="19.5" customHeight="1" thickBot="1" thickTop="1">
      <c r="A265" s="38"/>
      <c r="B265" s="104"/>
      <c r="C265" s="105"/>
      <c r="D265" s="55"/>
      <c r="E265" s="138" t="str">
        <f>$AB103</f>
        <v> </v>
      </c>
      <c r="F265" s="107"/>
    </row>
    <row r="266" spans="1:6" ht="19.5" customHeight="1" thickBot="1" thickTop="1">
      <c r="A266" s="40">
        <v>127</v>
      </c>
      <c r="B266" s="35"/>
      <c r="C266" s="52" t="str">
        <f>IF(B266="","",VLOOKUP(B266,Seznam!$A$5:$E$244,2,1))&amp;" "&amp;IF(B266="","",VLOOKUP(B266,Seznam!$A$5:$E$244,3,1))&amp;" "&amp;IF(B266="","","(")&amp;IF(B266="","",VLOOKUP(B266,Seznam!$A$5:$E$244,5,1))&amp;IF(B266="","",")")</f>
        <v>  </v>
      </c>
      <c r="D266" s="73"/>
      <c r="E266" s="129" t="str">
        <f>$AC103</f>
        <v> </v>
      </c>
      <c r="F266" s="57"/>
    </row>
    <row r="267" spans="2:5" ht="19.5" customHeight="1" thickBot="1" thickTop="1">
      <c r="B267" s="71"/>
      <c r="C267" s="72"/>
      <c r="D267" s="137" t="str">
        <f>$AB69</f>
        <v> </v>
      </c>
      <c r="E267" s="58"/>
    </row>
    <row r="268" spans="1:5" ht="19.5" customHeight="1" thickBot="1" thickTop="1">
      <c r="A268" s="40">
        <v>128</v>
      </c>
      <c r="B268" s="37"/>
      <c r="C268" s="52" t="str">
        <f>IF(B268="","",VLOOKUP(B268,Seznam!$A$5:$E$244,2,1))&amp;" "&amp;IF(B268="","",VLOOKUP(B268,Seznam!$A$5:$E$244,3,1))&amp;" "&amp;IF(B268="","","(")&amp;IF(B268="","",VLOOKUP(B268,Seznam!$A$5:$E$244,5,1))&amp;IF(B268="","",")")</f>
        <v>  </v>
      </c>
      <c r="D268" s="129" t="str">
        <f>$AC69</f>
        <v> </v>
      </c>
      <c r="E268" s="57"/>
    </row>
    <row r="269" ht="18.75" thickTop="1"/>
  </sheetData>
  <sheetProtection/>
  <mergeCells count="9">
    <mergeCell ref="AA5:AB5"/>
    <mergeCell ref="C1:G1"/>
    <mergeCell ref="C68:G68"/>
    <mergeCell ref="C135:G135"/>
    <mergeCell ref="C202:G202"/>
    <mergeCell ref="Q2:Y2"/>
    <mergeCell ref="K5:L5"/>
    <mergeCell ref="M5:N5"/>
    <mergeCell ref="O5:U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  <rowBreaks count="3" manualBreakCount="3">
    <brk id="67" min="1" max="6" man="1"/>
    <brk id="134" min="1" max="6" man="1"/>
    <brk id="201" min="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47"/>
  <sheetViews>
    <sheetView view="pageBreakPreview" zoomScale="60" zoomScalePageLayoutView="0" workbookViewId="0" topLeftCell="A1">
      <selection activeCell="A1" sqref="A1"/>
    </sheetView>
  </sheetViews>
  <sheetFormatPr defaultColWidth="10.25390625" defaultRowHeight="12.75"/>
  <cols>
    <col min="1" max="1" width="5.625" style="0" customWidth="1"/>
    <col min="2" max="2" width="43.25390625" style="0" customWidth="1"/>
    <col min="3" max="22" width="5.625" style="0" customWidth="1"/>
    <col min="23" max="23" width="10.25390625" style="9" customWidth="1"/>
    <col min="24" max="24" width="5.625" style="0" customWidth="1"/>
    <col min="25" max="25" width="2.125" style="0" customWidth="1"/>
    <col min="26" max="26" width="5.75390625" style="0" customWidth="1"/>
    <col min="27" max="27" width="10.25390625" style="0" customWidth="1"/>
    <col min="28" max="28" width="20.125" style="0" bestFit="1" customWidth="1"/>
    <col min="29" max="29" width="2.75390625" style="0" customWidth="1"/>
    <col min="30" max="30" width="20.125" style="0" bestFit="1" customWidth="1"/>
    <col min="31" max="222" width="10.25390625" style="0" customWidth="1"/>
    <col min="223" max="223" width="4.375" style="0" customWidth="1"/>
    <col min="224" max="224" width="5.625" style="0" customWidth="1"/>
    <col min="225" max="225" width="43.25390625" style="0" customWidth="1"/>
    <col min="226" max="226" width="5.625" style="0" customWidth="1"/>
    <col min="227" max="227" width="5.75390625" style="0" customWidth="1"/>
    <col min="228" max="230" width="5.625" style="0" customWidth="1"/>
    <col min="231" max="232" width="5.25390625" style="0" customWidth="1"/>
    <col min="233" max="233" width="5.75390625" style="0" customWidth="1"/>
    <col min="234" max="235" width="5.25390625" style="0" customWidth="1"/>
    <col min="236" max="237" width="5.625" style="0" customWidth="1"/>
    <col min="238" max="238" width="5.875" style="0" customWidth="1"/>
    <col min="239" max="240" width="5.75390625" style="0" customWidth="1"/>
    <col min="241" max="241" width="5.875" style="0" customWidth="1"/>
    <col min="242" max="242" width="6.00390625" style="0" customWidth="1"/>
    <col min="243" max="243" width="5.375" style="0" customWidth="1"/>
    <col min="244" max="244" width="5.25390625" style="0" customWidth="1"/>
    <col min="245" max="245" width="5.375" style="0" customWidth="1"/>
    <col min="246" max="246" width="10.25390625" style="0" customWidth="1"/>
    <col min="247" max="247" width="5.625" style="0" customWidth="1"/>
    <col min="248" max="248" width="2.125" style="0" customWidth="1"/>
    <col min="249" max="249" width="5.75390625" style="0" customWidth="1"/>
    <col min="250" max="250" width="10.25390625" style="0" customWidth="1"/>
    <col min="251" max="251" width="2.875" style="0" customWidth="1"/>
    <col min="252" max="252" width="2.625" style="0" customWidth="1"/>
    <col min="253" max="253" width="2.75390625" style="0" customWidth="1"/>
    <col min="254" max="254" width="2.625" style="0" customWidth="1"/>
    <col min="255" max="16384" width="6.75390625" style="0" customWidth="1"/>
  </cols>
  <sheetData>
    <row r="1" spans="1:30" s="38" customFormat="1" ht="30.75" customHeight="1">
      <c r="A1" s="172"/>
      <c r="B1" s="212" t="s">
        <v>171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</row>
    <row r="2" spans="1:30" s="38" customFormat="1" ht="19.5" customHeight="1">
      <c r="A2" s="43"/>
      <c r="B2" s="43" t="s">
        <v>82</v>
      </c>
      <c r="C2" s="43"/>
      <c r="D2" s="44"/>
      <c r="E2" s="44"/>
      <c r="F2" s="44"/>
      <c r="G2" s="45"/>
      <c r="H2" s="45"/>
      <c r="I2" s="39"/>
      <c r="J2" s="39"/>
      <c r="K2" s="42"/>
      <c r="L2" s="39"/>
      <c r="M2" s="39"/>
      <c r="N2" s="39"/>
      <c r="O2" s="43"/>
      <c r="P2" s="45"/>
      <c r="Q2" s="45"/>
      <c r="R2" s="45"/>
      <c r="S2" s="45"/>
      <c r="T2" s="45"/>
      <c r="U2" s="45"/>
      <c r="V2" s="45"/>
      <c r="W2" s="45"/>
      <c r="X2" s="45"/>
      <c r="Y2" s="46"/>
      <c r="Z2" s="43"/>
      <c r="AA2" s="43"/>
      <c r="AB2" s="43"/>
      <c r="AC2" s="43"/>
      <c r="AD2" s="44" t="s">
        <v>417</v>
      </c>
    </row>
    <row r="3" spans="1:30" s="38" customFormat="1" ht="30" customHeight="1">
      <c r="A3" s="146"/>
      <c r="B3" s="146" t="s">
        <v>639</v>
      </c>
      <c r="C3" s="146"/>
      <c r="D3" s="149"/>
      <c r="E3" s="150"/>
      <c r="F3" s="147"/>
      <c r="W3" s="48"/>
      <c r="X3" s="48"/>
      <c r="Y3" s="48"/>
      <c r="Z3" s="49"/>
      <c r="AA3" s="49"/>
      <c r="AD3" s="147" t="s">
        <v>47</v>
      </c>
    </row>
    <row r="4" spans="1:26" ht="19.5" customHeight="1" thickBot="1">
      <c r="A4" s="167"/>
      <c r="B4" s="168" t="s">
        <v>106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Z4" s="10"/>
    </row>
    <row r="5" spans="1:30" ht="19.5" customHeight="1" thickBot="1">
      <c r="A5" s="169"/>
      <c r="B5" s="170" t="s">
        <v>97</v>
      </c>
      <c r="C5" s="206" t="s">
        <v>418</v>
      </c>
      <c r="D5" s="207" t="e">
        <v>#REF!</v>
      </c>
      <c r="E5" s="207" t="e">
        <v>#REF!</v>
      </c>
      <c r="F5" s="207" t="e">
        <v>#REF!</v>
      </c>
      <c r="G5" s="207" t="e">
        <v>#REF!</v>
      </c>
      <c r="H5" s="206" t="s">
        <v>423</v>
      </c>
      <c r="I5" s="207" t="e">
        <v>#REF!</v>
      </c>
      <c r="J5" s="207" t="e">
        <v>#REF!</v>
      </c>
      <c r="K5" s="207" t="e">
        <v>#REF!</v>
      </c>
      <c r="L5" s="207" t="e">
        <v>#REF!</v>
      </c>
      <c r="M5" s="206" t="s">
        <v>435</v>
      </c>
      <c r="N5" s="207" t="e">
        <v>#REF!</v>
      </c>
      <c r="O5" s="207" t="e">
        <v>#REF!</v>
      </c>
      <c r="P5" s="207" t="e">
        <v>#REF!</v>
      </c>
      <c r="Q5" s="207" t="e">
        <v>#REF!</v>
      </c>
      <c r="R5" s="206" t="s">
        <v>429</v>
      </c>
      <c r="S5" s="207" t="e">
        <v>#REF!</v>
      </c>
      <c r="T5" s="207" t="e">
        <v>#REF!</v>
      </c>
      <c r="U5" s="207" t="e">
        <v>#REF!</v>
      </c>
      <c r="V5" s="207" t="e">
        <v>#REF!</v>
      </c>
      <c r="W5" s="171" t="s">
        <v>9</v>
      </c>
      <c r="X5" s="208" t="s">
        <v>99</v>
      </c>
      <c r="Y5" s="208"/>
      <c r="Z5" s="208"/>
      <c r="AA5" s="171" t="s">
        <v>10</v>
      </c>
      <c r="AB5" s="209" t="s">
        <v>100</v>
      </c>
      <c r="AC5" s="210"/>
      <c r="AD5" s="211"/>
    </row>
    <row r="6" spans="1:30" ht="19.5" customHeight="1" thickBot="1">
      <c r="A6" s="162">
        <v>201</v>
      </c>
      <c r="B6" s="166" t="s">
        <v>640</v>
      </c>
      <c r="C6" s="165" t="s">
        <v>641</v>
      </c>
      <c r="D6" s="152"/>
      <c r="E6" s="153"/>
      <c r="F6" s="152"/>
      <c r="G6" s="154"/>
      <c r="H6" s="197">
        <v>3</v>
      </c>
      <c r="I6" s="197"/>
      <c r="J6" s="30" t="s">
        <v>11</v>
      </c>
      <c r="K6" s="198">
        <v>0</v>
      </c>
      <c r="L6" s="198"/>
      <c r="M6" s="197">
        <v>3</v>
      </c>
      <c r="N6" s="197"/>
      <c r="O6" s="30" t="s">
        <v>11</v>
      </c>
      <c r="P6" s="198">
        <v>0</v>
      </c>
      <c r="Q6" s="198"/>
      <c r="R6" s="197">
        <v>3</v>
      </c>
      <c r="S6" s="197"/>
      <c r="T6" s="30" t="s">
        <v>11</v>
      </c>
      <c r="U6" s="198">
        <v>0</v>
      </c>
      <c r="V6" s="198"/>
      <c r="W6" s="199">
        <v>6</v>
      </c>
      <c r="X6" s="12">
        <v>9</v>
      </c>
      <c r="Y6" s="13" t="s">
        <v>11</v>
      </c>
      <c r="Z6" s="14">
        <v>0</v>
      </c>
      <c r="AA6" s="200">
        <v>1</v>
      </c>
      <c r="AB6" s="2" t="s">
        <v>418</v>
      </c>
      <c r="AC6" s="3" t="s">
        <v>12</v>
      </c>
      <c r="AD6" s="2" t="s">
        <v>429</v>
      </c>
    </row>
    <row r="7" spans="1:30" ht="19.5" customHeight="1" thickBot="1">
      <c r="A7" s="16"/>
      <c r="B7" s="17" t="s">
        <v>256</v>
      </c>
      <c r="C7" s="155"/>
      <c r="D7" s="155"/>
      <c r="E7" s="155"/>
      <c r="F7" s="155"/>
      <c r="G7" s="155"/>
      <c r="H7" s="201" t="s">
        <v>643</v>
      </c>
      <c r="I7" s="202"/>
      <c r="J7" s="202"/>
      <c r="K7" s="202"/>
      <c r="L7" s="203"/>
      <c r="M7" s="201" t="s">
        <v>644</v>
      </c>
      <c r="N7" s="202"/>
      <c r="O7" s="202"/>
      <c r="P7" s="202"/>
      <c r="Q7" s="203"/>
      <c r="R7" s="201" t="s">
        <v>645</v>
      </c>
      <c r="S7" s="202"/>
      <c r="T7" s="202"/>
      <c r="U7" s="202"/>
      <c r="V7" s="203"/>
      <c r="W7" s="199" t="s">
        <v>467</v>
      </c>
      <c r="X7" s="18"/>
      <c r="Y7" s="19"/>
      <c r="Z7" s="20"/>
      <c r="AA7" s="200"/>
      <c r="AB7" s="2" t="s">
        <v>423</v>
      </c>
      <c r="AC7" s="3" t="s">
        <v>12</v>
      </c>
      <c r="AD7" s="2" t="s">
        <v>435</v>
      </c>
    </row>
    <row r="8" spans="1:30" ht="19.5" customHeight="1" thickBot="1">
      <c r="A8" s="162">
        <v>205</v>
      </c>
      <c r="B8" s="11" t="s">
        <v>642</v>
      </c>
      <c r="C8" s="197">
        <v>0</v>
      </c>
      <c r="D8" s="197"/>
      <c r="E8" s="30" t="s">
        <v>11</v>
      </c>
      <c r="F8" s="198">
        <v>3</v>
      </c>
      <c r="G8" s="198"/>
      <c r="H8" s="165" t="s">
        <v>641</v>
      </c>
      <c r="I8" s="152"/>
      <c r="J8" s="153"/>
      <c r="K8" s="152"/>
      <c r="L8" s="154"/>
      <c r="M8" s="197">
        <v>3</v>
      </c>
      <c r="N8" s="197"/>
      <c r="O8" s="30" t="s">
        <v>11</v>
      </c>
      <c r="P8" s="198">
        <v>0</v>
      </c>
      <c r="Q8" s="198"/>
      <c r="R8" s="197">
        <v>1</v>
      </c>
      <c r="S8" s="197"/>
      <c r="T8" s="30" t="s">
        <v>11</v>
      </c>
      <c r="U8" s="198">
        <v>3</v>
      </c>
      <c r="V8" s="198"/>
      <c r="W8" s="199">
        <v>4</v>
      </c>
      <c r="X8" s="12">
        <v>4</v>
      </c>
      <c r="Y8" s="13" t="s">
        <v>11</v>
      </c>
      <c r="Z8" s="14">
        <v>6</v>
      </c>
      <c r="AA8" s="200">
        <v>3</v>
      </c>
      <c r="AB8" s="2" t="s">
        <v>429</v>
      </c>
      <c r="AC8" s="3" t="s">
        <v>12</v>
      </c>
      <c r="AD8" s="2" t="s">
        <v>435</v>
      </c>
    </row>
    <row r="9" spans="1:30" ht="19.5" customHeight="1" thickBot="1">
      <c r="A9" s="16"/>
      <c r="B9" s="17" t="s">
        <v>75</v>
      </c>
      <c r="C9" s="201" t="s">
        <v>646</v>
      </c>
      <c r="D9" s="202"/>
      <c r="E9" s="202"/>
      <c r="F9" s="202"/>
      <c r="G9" s="203"/>
      <c r="H9" s="155"/>
      <c r="I9" s="155"/>
      <c r="J9" s="155"/>
      <c r="K9" s="155"/>
      <c r="L9" s="155"/>
      <c r="M9" s="201" t="s">
        <v>647</v>
      </c>
      <c r="N9" s="202"/>
      <c r="O9" s="202"/>
      <c r="P9" s="202"/>
      <c r="Q9" s="203"/>
      <c r="R9" s="201" t="s">
        <v>648</v>
      </c>
      <c r="S9" s="202"/>
      <c r="T9" s="202"/>
      <c r="U9" s="202"/>
      <c r="V9" s="203"/>
      <c r="W9" s="199" t="s">
        <v>467</v>
      </c>
      <c r="X9" s="18"/>
      <c r="Y9" s="19"/>
      <c r="Z9" s="20"/>
      <c r="AA9" s="200"/>
      <c r="AB9" s="2" t="s">
        <v>418</v>
      </c>
      <c r="AC9" s="3" t="s">
        <v>12</v>
      </c>
      <c r="AD9" s="2" t="s">
        <v>423</v>
      </c>
    </row>
    <row r="10" spans="1:30" ht="19.5" customHeight="1" thickBot="1">
      <c r="A10" s="162">
        <v>216</v>
      </c>
      <c r="B10" s="11" t="s">
        <v>614</v>
      </c>
      <c r="C10" s="197">
        <v>0</v>
      </c>
      <c r="D10" s="197"/>
      <c r="E10" s="30" t="s">
        <v>11</v>
      </c>
      <c r="F10" s="198">
        <v>3</v>
      </c>
      <c r="G10" s="198"/>
      <c r="H10" s="197">
        <v>0</v>
      </c>
      <c r="I10" s="197"/>
      <c r="J10" s="30" t="s">
        <v>11</v>
      </c>
      <c r="K10" s="198">
        <v>3</v>
      </c>
      <c r="L10" s="198"/>
      <c r="M10" s="165" t="s">
        <v>641</v>
      </c>
      <c r="N10" s="152"/>
      <c r="O10" s="153"/>
      <c r="P10" s="152"/>
      <c r="Q10" s="154"/>
      <c r="R10" s="197">
        <v>1</v>
      </c>
      <c r="S10" s="197"/>
      <c r="T10" s="30" t="s">
        <v>11</v>
      </c>
      <c r="U10" s="198">
        <v>3</v>
      </c>
      <c r="V10" s="198"/>
      <c r="W10" s="199">
        <v>3</v>
      </c>
      <c r="X10" s="12">
        <v>1</v>
      </c>
      <c r="Y10" s="13" t="s">
        <v>11</v>
      </c>
      <c r="Z10" s="14">
        <v>9</v>
      </c>
      <c r="AA10" s="200">
        <v>4</v>
      </c>
      <c r="AB10" s="2" t="s">
        <v>423</v>
      </c>
      <c r="AC10" s="3" t="s">
        <v>12</v>
      </c>
      <c r="AD10" s="2" t="s">
        <v>429</v>
      </c>
    </row>
    <row r="11" spans="1:30" ht="19.5" customHeight="1" thickBot="1">
      <c r="A11" s="16"/>
      <c r="B11" s="17" t="s">
        <v>436</v>
      </c>
      <c r="C11" s="201" t="s">
        <v>649</v>
      </c>
      <c r="D11" s="202"/>
      <c r="E11" s="202"/>
      <c r="F11" s="202"/>
      <c r="G11" s="203"/>
      <c r="H11" s="201" t="s">
        <v>650</v>
      </c>
      <c r="I11" s="202"/>
      <c r="J11" s="202"/>
      <c r="K11" s="202"/>
      <c r="L11" s="203"/>
      <c r="M11" s="155"/>
      <c r="N11" s="155"/>
      <c r="O11" s="155"/>
      <c r="P11" s="155"/>
      <c r="Q11" s="155"/>
      <c r="R11" s="201" t="s">
        <v>651</v>
      </c>
      <c r="S11" s="202"/>
      <c r="T11" s="202"/>
      <c r="U11" s="202"/>
      <c r="V11" s="203"/>
      <c r="W11" s="199" t="s">
        <v>467</v>
      </c>
      <c r="X11" s="18"/>
      <c r="Y11" s="19"/>
      <c r="Z11" s="20"/>
      <c r="AA11" s="200"/>
      <c r="AB11" s="2" t="s">
        <v>435</v>
      </c>
      <c r="AC11" s="3" t="s">
        <v>12</v>
      </c>
      <c r="AD11" s="2" t="s">
        <v>418</v>
      </c>
    </row>
    <row r="12" spans="1:30" ht="19.5" customHeight="1" thickBot="1">
      <c r="A12" s="162">
        <v>209</v>
      </c>
      <c r="B12" s="11" t="s">
        <v>564</v>
      </c>
      <c r="C12" s="197">
        <v>0</v>
      </c>
      <c r="D12" s="197"/>
      <c r="E12" s="30" t="s">
        <v>11</v>
      </c>
      <c r="F12" s="198">
        <v>3</v>
      </c>
      <c r="G12" s="198"/>
      <c r="H12" s="197">
        <v>3</v>
      </c>
      <c r="I12" s="197"/>
      <c r="J12" s="30" t="s">
        <v>11</v>
      </c>
      <c r="K12" s="198">
        <v>1</v>
      </c>
      <c r="L12" s="198"/>
      <c r="M12" s="197">
        <v>3</v>
      </c>
      <c r="N12" s="197"/>
      <c r="O12" s="30" t="s">
        <v>11</v>
      </c>
      <c r="P12" s="198">
        <v>1</v>
      </c>
      <c r="Q12" s="198"/>
      <c r="R12" s="165" t="s">
        <v>641</v>
      </c>
      <c r="S12" s="156"/>
      <c r="T12" s="157"/>
      <c r="U12" s="156"/>
      <c r="V12" s="158"/>
      <c r="W12" s="199">
        <v>5</v>
      </c>
      <c r="X12" s="12">
        <v>6</v>
      </c>
      <c r="Y12" s="13" t="s">
        <v>11</v>
      </c>
      <c r="Z12" s="14">
        <v>5</v>
      </c>
      <c r="AA12" s="200">
        <v>2</v>
      </c>
      <c r="AB12" s="15"/>
      <c r="AC12" s="15"/>
      <c r="AD12" s="15"/>
    </row>
    <row r="13" spans="1:30" ht="19.5" customHeight="1" thickBot="1">
      <c r="A13" s="16"/>
      <c r="B13" s="17" t="s">
        <v>21</v>
      </c>
      <c r="C13" s="201" t="s">
        <v>652</v>
      </c>
      <c r="D13" s="202"/>
      <c r="E13" s="202"/>
      <c r="F13" s="202"/>
      <c r="G13" s="203"/>
      <c r="H13" s="201" t="s">
        <v>653</v>
      </c>
      <c r="I13" s="202"/>
      <c r="J13" s="202"/>
      <c r="K13" s="202"/>
      <c r="L13" s="203"/>
      <c r="M13" s="201" t="s">
        <v>654</v>
      </c>
      <c r="N13" s="202"/>
      <c r="O13" s="202"/>
      <c r="P13" s="202"/>
      <c r="Q13" s="203"/>
      <c r="R13" s="159"/>
      <c r="S13" s="160"/>
      <c r="T13" s="160"/>
      <c r="U13" s="160"/>
      <c r="V13" s="161"/>
      <c r="W13" s="199" t="s">
        <v>467</v>
      </c>
      <c r="X13" s="18"/>
      <c r="Y13" s="19"/>
      <c r="Z13" s="20"/>
      <c r="AA13" s="200"/>
      <c r="AB13" s="15"/>
      <c r="AC13" s="15"/>
      <c r="AD13" s="15"/>
    </row>
    <row r="14" spans="1:30" ht="19.5" customHeight="1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  <c r="S14" s="24"/>
      <c r="T14" s="24"/>
      <c r="U14" s="24"/>
      <c r="V14" s="24"/>
      <c r="W14" s="23"/>
      <c r="X14" s="23"/>
      <c r="Y14" s="23"/>
      <c r="Z14" s="23"/>
      <c r="AA14" s="25"/>
      <c r="AB14" s="15"/>
      <c r="AC14" s="15"/>
      <c r="AD14" s="15"/>
    </row>
    <row r="15" spans="1:26" ht="19.5" customHeight="1" thickBot="1">
      <c r="A15" s="167"/>
      <c r="B15" s="168" t="s">
        <v>107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Z15" s="10"/>
    </row>
    <row r="16" spans="1:30" ht="19.5" customHeight="1" thickBot="1">
      <c r="A16" s="169"/>
      <c r="B16" s="170" t="s">
        <v>97</v>
      </c>
      <c r="C16" s="206" t="s">
        <v>420</v>
      </c>
      <c r="D16" s="207" t="e">
        <v>#REF!</v>
      </c>
      <c r="E16" s="207" t="e">
        <v>#REF!</v>
      </c>
      <c r="F16" s="207" t="e">
        <v>#REF!</v>
      </c>
      <c r="G16" s="207" t="e">
        <v>#REF!</v>
      </c>
      <c r="H16" s="206" t="s">
        <v>426</v>
      </c>
      <c r="I16" s="207" t="e">
        <v>#REF!</v>
      </c>
      <c r="J16" s="207" t="e">
        <v>#REF!</v>
      </c>
      <c r="K16" s="207" t="e">
        <v>#REF!</v>
      </c>
      <c r="L16" s="207" t="e">
        <v>#REF!</v>
      </c>
      <c r="M16" s="206" t="s">
        <v>264</v>
      </c>
      <c r="N16" s="207" t="e">
        <v>#REF!</v>
      </c>
      <c r="O16" s="207" t="e">
        <v>#REF!</v>
      </c>
      <c r="P16" s="207" t="e">
        <v>#REF!</v>
      </c>
      <c r="Q16" s="207" t="e">
        <v>#REF!</v>
      </c>
      <c r="R16" s="206" t="s">
        <v>259</v>
      </c>
      <c r="S16" s="207" t="e">
        <v>#REF!</v>
      </c>
      <c r="T16" s="207" t="e">
        <v>#REF!</v>
      </c>
      <c r="U16" s="207" t="e">
        <v>#REF!</v>
      </c>
      <c r="V16" s="207" t="e">
        <v>#REF!</v>
      </c>
      <c r="W16" s="171" t="s">
        <v>9</v>
      </c>
      <c r="X16" s="208" t="s">
        <v>99</v>
      </c>
      <c r="Y16" s="208"/>
      <c r="Z16" s="208"/>
      <c r="AA16" s="171" t="s">
        <v>10</v>
      </c>
      <c r="AB16" s="209" t="s">
        <v>100</v>
      </c>
      <c r="AC16" s="210"/>
      <c r="AD16" s="211"/>
    </row>
    <row r="17" spans="1:30" ht="19.5" customHeight="1" thickBot="1">
      <c r="A17" s="162">
        <v>202</v>
      </c>
      <c r="B17" s="166" t="s">
        <v>655</v>
      </c>
      <c r="C17" s="165" t="s">
        <v>641</v>
      </c>
      <c r="D17" s="152"/>
      <c r="E17" s="153"/>
      <c r="F17" s="152"/>
      <c r="G17" s="154"/>
      <c r="H17" s="197">
        <v>3</v>
      </c>
      <c r="I17" s="197"/>
      <c r="J17" s="30" t="s">
        <v>11</v>
      </c>
      <c r="K17" s="198">
        <v>1</v>
      </c>
      <c r="L17" s="198"/>
      <c r="M17" s="197">
        <v>3</v>
      </c>
      <c r="N17" s="197"/>
      <c r="O17" s="30" t="s">
        <v>11</v>
      </c>
      <c r="P17" s="198">
        <v>0</v>
      </c>
      <c r="Q17" s="198"/>
      <c r="R17" s="197">
        <v>3</v>
      </c>
      <c r="S17" s="197"/>
      <c r="T17" s="30" t="s">
        <v>11</v>
      </c>
      <c r="U17" s="198">
        <v>1</v>
      </c>
      <c r="V17" s="198"/>
      <c r="W17" s="199">
        <v>6</v>
      </c>
      <c r="X17" s="12">
        <v>9</v>
      </c>
      <c r="Y17" s="13" t="s">
        <v>11</v>
      </c>
      <c r="Z17" s="14">
        <v>2</v>
      </c>
      <c r="AA17" s="200">
        <v>1</v>
      </c>
      <c r="AB17" s="2" t="s">
        <v>420</v>
      </c>
      <c r="AC17" s="3" t="s">
        <v>12</v>
      </c>
      <c r="AD17" s="2" t="s">
        <v>259</v>
      </c>
    </row>
    <row r="18" spans="1:30" ht="19.5" customHeight="1" thickBot="1">
      <c r="A18" s="16"/>
      <c r="B18" s="17" t="s">
        <v>72</v>
      </c>
      <c r="C18" s="155"/>
      <c r="D18" s="155"/>
      <c r="E18" s="155"/>
      <c r="F18" s="155"/>
      <c r="G18" s="155"/>
      <c r="H18" s="201" t="s">
        <v>657</v>
      </c>
      <c r="I18" s="202"/>
      <c r="J18" s="202"/>
      <c r="K18" s="202"/>
      <c r="L18" s="203"/>
      <c r="M18" s="201" t="s">
        <v>658</v>
      </c>
      <c r="N18" s="202"/>
      <c r="O18" s="202"/>
      <c r="P18" s="202"/>
      <c r="Q18" s="203"/>
      <c r="R18" s="201" t="s">
        <v>659</v>
      </c>
      <c r="S18" s="202"/>
      <c r="T18" s="202"/>
      <c r="U18" s="202"/>
      <c r="V18" s="203"/>
      <c r="W18" s="199" t="s">
        <v>467</v>
      </c>
      <c r="X18" s="18"/>
      <c r="Y18" s="19"/>
      <c r="Z18" s="20"/>
      <c r="AA18" s="200"/>
      <c r="AB18" s="2" t="s">
        <v>426</v>
      </c>
      <c r="AC18" s="3" t="s">
        <v>12</v>
      </c>
      <c r="AD18" s="2" t="s">
        <v>264</v>
      </c>
    </row>
    <row r="19" spans="1:30" ht="19.5" customHeight="1" thickBot="1">
      <c r="A19" s="162">
        <v>207</v>
      </c>
      <c r="B19" s="11" t="s">
        <v>656</v>
      </c>
      <c r="C19" s="197">
        <v>1</v>
      </c>
      <c r="D19" s="197"/>
      <c r="E19" s="30" t="s">
        <v>11</v>
      </c>
      <c r="F19" s="198">
        <v>3</v>
      </c>
      <c r="G19" s="198"/>
      <c r="H19" s="165" t="s">
        <v>641</v>
      </c>
      <c r="I19" s="152"/>
      <c r="J19" s="153"/>
      <c r="K19" s="152"/>
      <c r="L19" s="154"/>
      <c r="M19" s="197">
        <v>3</v>
      </c>
      <c r="N19" s="197"/>
      <c r="O19" s="30" t="s">
        <v>11</v>
      </c>
      <c r="P19" s="198">
        <v>0</v>
      </c>
      <c r="Q19" s="198"/>
      <c r="R19" s="197">
        <v>1</v>
      </c>
      <c r="S19" s="197"/>
      <c r="T19" s="30" t="s">
        <v>11</v>
      </c>
      <c r="U19" s="198">
        <v>3</v>
      </c>
      <c r="V19" s="198"/>
      <c r="W19" s="199">
        <v>4</v>
      </c>
      <c r="X19" s="12">
        <v>5</v>
      </c>
      <c r="Y19" s="13" t="s">
        <v>11</v>
      </c>
      <c r="Z19" s="14">
        <v>6</v>
      </c>
      <c r="AA19" s="200">
        <v>3</v>
      </c>
      <c r="AB19" s="2" t="s">
        <v>259</v>
      </c>
      <c r="AC19" s="3" t="s">
        <v>12</v>
      </c>
      <c r="AD19" s="2" t="s">
        <v>264</v>
      </c>
    </row>
    <row r="20" spans="1:30" ht="19.5" customHeight="1" thickBot="1">
      <c r="A20" s="16"/>
      <c r="B20" s="17" t="s">
        <v>21</v>
      </c>
      <c r="C20" s="201" t="s">
        <v>660</v>
      </c>
      <c r="D20" s="202"/>
      <c r="E20" s="202"/>
      <c r="F20" s="202"/>
      <c r="G20" s="203"/>
      <c r="H20" s="155"/>
      <c r="I20" s="155"/>
      <c r="J20" s="155"/>
      <c r="K20" s="155"/>
      <c r="L20" s="155"/>
      <c r="M20" s="201" t="s">
        <v>661</v>
      </c>
      <c r="N20" s="202"/>
      <c r="O20" s="202"/>
      <c r="P20" s="202"/>
      <c r="Q20" s="203"/>
      <c r="R20" s="201" t="s">
        <v>662</v>
      </c>
      <c r="S20" s="202"/>
      <c r="T20" s="202"/>
      <c r="U20" s="202"/>
      <c r="V20" s="203"/>
      <c r="W20" s="199" t="s">
        <v>467</v>
      </c>
      <c r="X20" s="18"/>
      <c r="Y20" s="19"/>
      <c r="Z20" s="20"/>
      <c r="AA20" s="200"/>
      <c r="AB20" s="2" t="s">
        <v>420</v>
      </c>
      <c r="AC20" s="3" t="s">
        <v>12</v>
      </c>
      <c r="AD20" s="2" t="s">
        <v>426</v>
      </c>
    </row>
    <row r="21" spans="1:30" ht="19.5" customHeight="1" thickBot="1">
      <c r="A21" s="162">
        <v>229</v>
      </c>
      <c r="B21" s="11" t="s">
        <v>601</v>
      </c>
      <c r="C21" s="197">
        <v>0</v>
      </c>
      <c r="D21" s="197"/>
      <c r="E21" s="30" t="s">
        <v>11</v>
      </c>
      <c r="F21" s="198">
        <v>3</v>
      </c>
      <c r="G21" s="198"/>
      <c r="H21" s="197">
        <v>0</v>
      </c>
      <c r="I21" s="197"/>
      <c r="J21" s="30" t="s">
        <v>11</v>
      </c>
      <c r="K21" s="198">
        <v>3</v>
      </c>
      <c r="L21" s="198"/>
      <c r="M21" s="165" t="s">
        <v>641</v>
      </c>
      <c r="N21" s="152"/>
      <c r="O21" s="153"/>
      <c r="P21" s="152"/>
      <c r="Q21" s="154"/>
      <c r="R21" s="197">
        <v>1</v>
      </c>
      <c r="S21" s="197"/>
      <c r="T21" s="30" t="s">
        <v>11</v>
      </c>
      <c r="U21" s="198">
        <v>3</v>
      </c>
      <c r="V21" s="198"/>
      <c r="W21" s="199">
        <v>3</v>
      </c>
      <c r="X21" s="12">
        <v>1</v>
      </c>
      <c r="Y21" s="13" t="s">
        <v>11</v>
      </c>
      <c r="Z21" s="14">
        <v>9</v>
      </c>
      <c r="AA21" s="200">
        <v>4</v>
      </c>
      <c r="AB21" s="2" t="s">
        <v>426</v>
      </c>
      <c r="AC21" s="3" t="s">
        <v>12</v>
      </c>
      <c r="AD21" s="2" t="s">
        <v>259</v>
      </c>
    </row>
    <row r="22" spans="1:30" ht="19.5" customHeight="1" thickBot="1">
      <c r="A22" s="16"/>
      <c r="B22" s="17" t="s">
        <v>265</v>
      </c>
      <c r="C22" s="201" t="s">
        <v>663</v>
      </c>
      <c r="D22" s="202"/>
      <c r="E22" s="202"/>
      <c r="F22" s="202"/>
      <c r="G22" s="203"/>
      <c r="H22" s="201" t="s">
        <v>664</v>
      </c>
      <c r="I22" s="202"/>
      <c r="J22" s="202"/>
      <c r="K22" s="202"/>
      <c r="L22" s="203"/>
      <c r="M22" s="155"/>
      <c r="N22" s="155"/>
      <c r="O22" s="155"/>
      <c r="P22" s="155"/>
      <c r="Q22" s="155"/>
      <c r="R22" s="201" t="s">
        <v>665</v>
      </c>
      <c r="S22" s="202"/>
      <c r="T22" s="202"/>
      <c r="U22" s="202"/>
      <c r="V22" s="203"/>
      <c r="W22" s="199" t="s">
        <v>467</v>
      </c>
      <c r="X22" s="18"/>
      <c r="Y22" s="19"/>
      <c r="Z22" s="20"/>
      <c r="AA22" s="200"/>
      <c r="AB22" s="2" t="s">
        <v>264</v>
      </c>
      <c r="AC22" s="3" t="s">
        <v>12</v>
      </c>
      <c r="AD22" s="2" t="s">
        <v>420</v>
      </c>
    </row>
    <row r="23" spans="1:30" ht="19.5" customHeight="1" thickBot="1">
      <c r="A23" s="162">
        <v>210</v>
      </c>
      <c r="B23" s="11" t="s">
        <v>570</v>
      </c>
      <c r="C23" s="197">
        <v>1</v>
      </c>
      <c r="D23" s="197"/>
      <c r="E23" s="30" t="s">
        <v>11</v>
      </c>
      <c r="F23" s="198">
        <v>3</v>
      </c>
      <c r="G23" s="198"/>
      <c r="H23" s="197">
        <v>3</v>
      </c>
      <c r="I23" s="197"/>
      <c r="J23" s="30" t="s">
        <v>11</v>
      </c>
      <c r="K23" s="198">
        <v>1</v>
      </c>
      <c r="L23" s="198"/>
      <c r="M23" s="197">
        <v>3</v>
      </c>
      <c r="N23" s="197"/>
      <c r="O23" s="30" t="s">
        <v>11</v>
      </c>
      <c r="P23" s="198">
        <v>1</v>
      </c>
      <c r="Q23" s="198"/>
      <c r="R23" s="165" t="s">
        <v>641</v>
      </c>
      <c r="S23" s="156"/>
      <c r="T23" s="157"/>
      <c r="U23" s="156"/>
      <c r="V23" s="158"/>
      <c r="W23" s="199">
        <v>5</v>
      </c>
      <c r="X23" s="12">
        <v>7</v>
      </c>
      <c r="Y23" s="13" t="s">
        <v>11</v>
      </c>
      <c r="Z23" s="14">
        <v>5</v>
      </c>
      <c r="AA23" s="200">
        <v>2</v>
      </c>
      <c r="AB23" s="15"/>
      <c r="AC23" s="15"/>
      <c r="AD23" s="15"/>
    </row>
    <row r="24" spans="1:30" ht="19.5" customHeight="1" thickBot="1">
      <c r="A24" s="16"/>
      <c r="B24" s="17" t="s">
        <v>356</v>
      </c>
      <c r="C24" s="201" t="s">
        <v>666</v>
      </c>
      <c r="D24" s="202"/>
      <c r="E24" s="202"/>
      <c r="F24" s="202"/>
      <c r="G24" s="203"/>
      <c r="H24" s="201" t="s">
        <v>667</v>
      </c>
      <c r="I24" s="202"/>
      <c r="J24" s="202"/>
      <c r="K24" s="202"/>
      <c r="L24" s="203"/>
      <c r="M24" s="201" t="s">
        <v>668</v>
      </c>
      <c r="N24" s="202"/>
      <c r="O24" s="202"/>
      <c r="P24" s="202"/>
      <c r="Q24" s="203"/>
      <c r="R24" s="159"/>
      <c r="S24" s="160"/>
      <c r="T24" s="160"/>
      <c r="U24" s="160"/>
      <c r="V24" s="161"/>
      <c r="W24" s="199" t="s">
        <v>467</v>
      </c>
      <c r="X24" s="18"/>
      <c r="Y24" s="19"/>
      <c r="Z24" s="20"/>
      <c r="AA24" s="200"/>
      <c r="AB24" s="15"/>
      <c r="AC24" s="15"/>
      <c r="AD24" s="15"/>
    </row>
    <row r="25" spans="1:30" ht="19.5" customHeight="1">
      <c r="A25" s="2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  <c r="S25" s="24"/>
      <c r="T25" s="24"/>
      <c r="U25" s="24"/>
      <c r="V25" s="24"/>
      <c r="W25" s="23"/>
      <c r="X25" s="23"/>
      <c r="Y25" s="23"/>
      <c r="Z25" s="23"/>
      <c r="AA25" s="25"/>
      <c r="AB25" s="15"/>
      <c r="AC25" s="15"/>
      <c r="AD25" s="15"/>
    </row>
    <row r="26" spans="1:26" ht="19.5" customHeight="1" thickBot="1">
      <c r="A26" s="167"/>
      <c r="B26" s="168" t="s">
        <v>108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Z26" s="10"/>
    </row>
    <row r="27" spans="1:30" ht="19.5" customHeight="1" thickBot="1">
      <c r="A27" s="169"/>
      <c r="B27" s="170" t="s">
        <v>97</v>
      </c>
      <c r="C27" s="206" t="s">
        <v>421</v>
      </c>
      <c r="D27" s="207" t="e">
        <v>#REF!</v>
      </c>
      <c r="E27" s="207" t="e">
        <v>#REF!</v>
      </c>
      <c r="F27" s="207" t="e">
        <v>#REF!</v>
      </c>
      <c r="G27" s="207" t="e">
        <v>#REF!</v>
      </c>
      <c r="H27" s="206" t="s">
        <v>427</v>
      </c>
      <c r="I27" s="207" t="e">
        <v>#REF!</v>
      </c>
      <c r="J27" s="207" t="e">
        <v>#REF!</v>
      </c>
      <c r="K27" s="207" t="e">
        <v>#REF!</v>
      </c>
      <c r="L27" s="207" t="e">
        <v>#REF!</v>
      </c>
      <c r="M27" s="206" t="s">
        <v>277</v>
      </c>
      <c r="N27" s="207" t="e">
        <v>#REF!</v>
      </c>
      <c r="O27" s="207" t="e">
        <v>#REF!</v>
      </c>
      <c r="P27" s="207" t="e">
        <v>#REF!</v>
      </c>
      <c r="Q27" s="207" t="e">
        <v>#REF!</v>
      </c>
      <c r="R27" s="206" t="s">
        <v>431</v>
      </c>
      <c r="S27" s="207" t="e">
        <v>#REF!</v>
      </c>
      <c r="T27" s="207" t="e">
        <v>#REF!</v>
      </c>
      <c r="U27" s="207" t="e">
        <v>#REF!</v>
      </c>
      <c r="V27" s="207" t="e">
        <v>#REF!</v>
      </c>
      <c r="W27" s="171" t="s">
        <v>9</v>
      </c>
      <c r="X27" s="208" t="s">
        <v>99</v>
      </c>
      <c r="Y27" s="208"/>
      <c r="Z27" s="208"/>
      <c r="AA27" s="171" t="s">
        <v>10</v>
      </c>
      <c r="AB27" s="209" t="s">
        <v>100</v>
      </c>
      <c r="AC27" s="210"/>
      <c r="AD27" s="211"/>
    </row>
    <row r="28" spans="1:30" ht="19.5" customHeight="1" thickBot="1">
      <c r="A28" s="162">
        <v>203</v>
      </c>
      <c r="B28" s="166" t="s">
        <v>669</v>
      </c>
      <c r="C28" s="165" t="s">
        <v>641</v>
      </c>
      <c r="D28" s="152"/>
      <c r="E28" s="153"/>
      <c r="F28" s="152"/>
      <c r="G28" s="154"/>
      <c r="H28" s="197">
        <v>3</v>
      </c>
      <c r="I28" s="197"/>
      <c r="J28" s="30" t="s">
        <v>11</v>
      </c>
      <c r="K28" s="198">
        <v>0</v>
      </c>
      <c r="L28" s="198"/>
      <c r="M28" s="197">
        <v>3</v>
      </c>
      <c r="N28" s="197"/>
      <c r="O28" s="30" t="s">
        <v>11</v>
      </c>
      <c r="P28" s="198">
        <v>0</v>
      </c>
      <c r="Q28" s="198"/>
      <c r="R28" s="197">
        <v>3</v>
      </c>
      <c r="S28" s="197"/>
      <c r="T28" s="30" t="s">
        <v>11</v>
      </c>
      <c r="U28" s="198">
        <v>1</v>
      </c>
      <c r="V28" s="198"/>
      <c r="W28" s="199">
        <v>6</v>
      </c>
      <c r="X28" s="12">
        <v>9</v>
      </c>
      <c r="Y28" s="13" t="s">
        <v>11</v>
      </c>
      <c r="Z28" s="14">
        <v>1</v>
      </c>
      <c r="AA28" s="200">
        <v>1</v>
      </c>
      <c r="AB28" s="2" t="s">
        <v>421</v>
      </c>
      <c r="AC28" s="3" t="s">
        <v>12</v>
      </c>
      <c r="AD28" s="2" t="s">
        <v>431</v>
      </c>
    </row>
    <row r="29" spans="1:30" ht="19.5" customHeight="1" thickBot="1">
      <c r="A29" s="16"/>
      <c r="B29" s="17" t="s">
        <v>21</v>
      </c>
      <c r="C29" s="155"/>
      <c r="D29" s="155"/>
      <c r="E29" s="155"/>
      <c r="F29" s="155"/>
      <c r="G29" s="155"/>
      <c r="H29" s="201" t="s">
        <v>671</v>
      </c>
      <c r="I29" s="202"/>
      <c r="J29" s="202"/>
      <c r="K29" s="202"/>
      <c r="L29" s="203"/>
      <c r="M29" s="201" t="s">
        <v>672</v>
      </c>
      <c r="N29" s="202"/>
      <c r="O29" s="202"/>
      <c r="P29" s="202"/>
      <c r="Q29" s="203"/>
      <c r="R29" s="201" t="s">
        <v>673</v>
      </c>
      <c r="S29" s="202"/>
      <c r="T29" s="202"/>
      <c r="U29" s="202"/>
      <c r="V29" s="203"/>
      <c r="W29" s="199" t="s">
        <v>467</v>
      </c>
      <c r="X29" s="18"/>
      <c r="Y29" s="19"/>
      <c r="Z29" s="20"/>
      <c r="AA29" s="200"/>
      <c r="AB29" s="2" t="s">
        <v>427</v>
      </c>
      <c r="AC29" s="3" t="s">
        <v>12</v>
      </c>
      <c r="AD29" s="2" t="s">
        <v>277</v>
      </c>
    </row>
    <row r="30" spans="1:30" ht="19.5" customHeight="1" thickBot="1">
      <c r="A30" s="162">
        <v>208</v>
      </c>
      <c r="B30" s="11" t="s">
        <v>670</v>
      </c>
      <c r="C30" s="197">
        <v>0</v>
      </c>
      <c r="D30" s="197"/>
      <c r="E30" s="30" t="s">
        <v>11</v>
      </c>
      <c r="F30" s="198">
        <v>3</v>
      </c>
      <c r="G30" s="198"/>
      <c r="H30" s="165" t="s">
        <v>641</v>
      </c>
      <c r="I30" s="152"/>
      <c r="J30" s="153"/>
      <c r="K30" s="152"/>
      <c r="L30" s="154"/>
      <c r="M30" s="197">
        <v>3</v>
      </c>
      <c r="N30" s="197"/>
      <c r="O30" s="30" t="s">
        <v>11</v>
      </c>
      <c r="P30" s="198">
        <v>1</v>
      </c>
      <c r="Q30" s="198"/>
      <c r="R30" s="197">
        <v>0</v>
      </c>
      <c r="S30" s="197"/>
      <c r="T30" s="30" t="s">
        <v>11</v>
      </c>
      <c r="U30" s="198">
        <v>3</v>
      </c>
      <c r="V30" s="198"/>
      <c r="W30" s="199">
        <v>4</v>
      </c>
      <c r="X30" s="12">
        <v>3</v>
      </c>
      <c r="Y30" s="13" t="s">
        <v>11</v>
      </c>
      <c r="Z30" s="14">
        <v>7</v>
      </c>
      <c r="AA30" s="200">
        <v>3</v>
      </c>
      <c r="AB30" s="2" t="s">
        <v>431</v>
      </c>
      <c r="AC30" s="3" t="s">
        <v>12</v>
      </c>
      <c r="AD30" s="2" t="s">
        <v>277</v>
      </c>
    </row>
    <row r="31" spans="1:30" ht="19.5" customHeight="1" thickBot="1">
      <c r="A31" s="16"/>
      <c r="B31" s="17" t="s">
        <v>20</v>
      </c>
      <c r="C31" s="201" t="s">
        <v>674</v>
      </c>
      <c r="D31" s="202"/>
      <c r="E31" s="202"/>
      <c r="F31" s="202"/>
      <c r="G31" s="203"/>
      <c r="H31" s="155"/>
      <c r="I31" s="155"/>
      <c r="J31" s="155"/>
      <c r="K31" s="155"/>
      <c r="L31" s="155"/>
      <c r="M31" s="201" t="s">
        <v>675</v>
      </c>
      <c r="N31" s="202"/>
      <c r="O31" s="202"/>
      <c r="P31" s="202"/>
      <c r="Q31" s="203"/>
      <c r="R31" s="201" t="s">
        <v>676</v>
      </c>
      <c r="S31" s="202"/>
      <c r="T31" s="202"/>
      <c r="U31" s="202"/>
      <c r="V31" s="203"/>
      <c r="W31" s="199" t="s">
        <v>467</v>
      </c>
      <c r="X31" s="18"/>
      <c r="Y31" s="19"/>
      <c r="Z31" s="20"/>
      <c r="AA31" s="200"/>
      <c r="AB31" s="2" t="s">
        <v>421</v>
      </c>
      <c r="AC31" s="3" t="s">
        <v>12</v>
      </c>
      <c r="AD31" s="2" t="s">
        <v>427</v>
      </c>
    </row>
    <row r="32" spans="1:30" ht="19.5" customHeight="1" thickBot="1">
      <c r="A32" s="162">
        <v>237</v>
      </c>
      <c r="B32" s="11" t="s">
        <v>609</v>
      </c>
      <c r="C32" s="197">
        <v>0</v>
      </c>
      <c r="D32" s="197"/>
      <c r="E32" s="30" t="s">
        <v>11</v>
      </c>
      <c r="F32" s="198">
        <v>3</v>
      </c>
      <c r="G32" s="198"/>
      <c r="H32" s="197">
        <v>1</v>
      </c>
      <c r="I32" s="197"/>
      <c r="J32" s="30" t="s">
        <v>11</v>
      </c>
      <c r="K32" s="198">
        <v>3</v>
      </c>
      <c r="L32" s="198"/>
      <c r="M32" s="165" t="s">
        <v>641</v>
      </c>
      <c r="N32" s="152"/>
      <c r="O32" s="153"/>
      <c r="P32" s="152"/>
      <c r="Q32" s="154"/>
      <c r="R32" s="197">
        <v>0</v>
      </c>
      <c r="S32" s="197"/>
      <c r="T32" s="30" t="s">
        <v>11</v>
      </c>
      <c r="U32" s="198">
        <v>3</v>
      </c>
      <c r="V32" s="198"/>
      <c r="W32" s="199">
        <v>3</v>
      </c>
      <c r="X32" s="12">
        <v>1</v>
      </c>
      <c r="Y32" s="13" t="s">
        <v>11</v>
      </c>
      <c r="Z32" s="14">
        <v>9</v>
      </c>
      <c r="AA32" s="200">
        <v>4</v>
      </c>
      <c r="AB32" s="2" t="s">
        <v>427</v>
      </c>
      <c r="AC32" s="3" t="s">
        <v>12</v>
      </c>
      <c r="AD32" s="2" t="s">
        <v>431</v>
      </c>
    </row>
    <row r="33" spans="1:30" ht="19.5" customHeight="1" thickBot="1">
      <c r="A33" s="16"/>
      <c r="B33" s="17" t="s">
        <v>15</v>
      </c>
      <c r="C33" s="201" t="s">
        <v>677</v>
      </c>
      <c r="D33" s="202"/>
      <c r="E33" s="202"/>
      <c r="F33" s="202"/>
      <c r="G33" s="203"/>
      <c r="H33" s="201" t="s">
        <v>678</v>
      </c>
      <c r="I33" s="202"/>
      <c r="J33" s="202"/>
      <c r="K33" s="202"/>
      <c r="L33" s="203"/>
      <c r="M33" s="155"/>
      <c r="N33" s="155"/>
      <c r="O33" s="155"/>
      <c r="P33" s="155"/>
      <c r="Q33" s="155"/>
      <c r="R33" s="201" t="s">
        <v>679</v>
      </c>
      <c r="S33" s="202"/>
      <c r="T33" s="202"/>
      <c r="U33" s="202"/>
      <c r="V33" s="203"/>
      <c r="W33" s="199" t="s">
        <v>467</v>
      </c>
      <c r="X33" s="18"/>
      <c r="Y33" s="19"/>
      <c r="Z33" s="20"/>
      <c r="AA33" s="200"/>
      <c r="AB33" s="2" t="s">
        <v>277</v>
      </c>
      <c r="AC33" s="3" t="s">
        <v>12</v>
      </c>
      <c r="AD33" s="2" t="s">
        <v>421</v>
      </c>
    </row>
    <row r="34" spans="1:30" ht="19.5" customHeight="1" thickBot="1">
      <c r="A34" s="162">
        <v>213</v>
      </c>
      <c r="B34" s="11" t="s">
        <v>592</v>
      </c>
      <c r="C34" s="197">
        <v>1</v>
      </c>
      <c r="D34" s="197"/>
      <c r="E34" s="30" t="s">
        <v>11</v>
      </c>
      <c r="F34" s="198">
        <v>3</v>
      </c>
      <c r="G34" s="198"/>
      <c r="H34" s="197">
        <v>3</v>
      </c>
      <c r="I34" s="197"/>
      <c r="J34" s="30" t="s">
        <v>11</v>
      </c>
      <c r="K34" s="198">
        <v>0</v>
      </c>
      <c r="L34" s="198"/>
      <c r="M34" s="197">
        <v>3</v>
      </c>
      <c r="N34" s="197"/>
      <c r="O34" s="30" t="s">
        <v>11</v>
      </c>
      <c r="P34" s="198">
        <v>0</v>
      </c>
      <c r="Q34" s="198"/>
      <c r="R34" s="165" t="s">
        <v>641</v>
      </c>
      <c r="S34" s="156"/>
      <c r="T34" s="157"/>
      <c r="U34" s="156"/>
      <c r="V34" s="158"/>
      <c r="W34" s="199">
        <v>5</v>
      </c>
      <c r="X34" s="12">
        <v>7</v>
      </c>
      <c r="Y34" s="13" t="s">
        <v>11</v>
      </c>
      <c r="Z34" s="14">
        <v>3</v>
      </c>
      <c r="AA34" s="200">
        <v>2</v>
      </c>
      <c r="AB34" s="15"/>
      <c r="AC34" s="15"/>
      <c r="AD34" s="15"/>
    </row>
    <row r="35" spans="1:30" ht="19.5" customHeight="1" thickBot="1">
      <c r="A35" s="16"/>
      <c r="B35" s="17" t="s">
        <v>202</v>
      </c>
      <c r="C35" s="201" t="s">
        <v>680</v>
      </c>
      <c r="D35" s="202"/>
      <c r="E35" s="202"/>
      <c r="F35" s="202"/>
      <c r="G35" s="203"/>
      <c r="H35" s="201" t="s">
        <v>681</v>
      </c>
      <c r="I35" s="202"/>
      <c r="J35" s="202"/>
      <c r="K35" s="202"/>
      <c r="L35" s="203"/>
      <c r="M35" s="201" t="s">
        <v>682</v>
      </c>
      <c r="N35" s="202"/>
      <c r="O35" s="202"/>
      <c r="P35" s="202"/>
      <c r="Q35" s="203"/>
      <c r="R35" s="159"/>
      <c r="S35" s="160"/>
      <c r="T35" s="160"/>
      <c r="U35" s="160"/>
      <c r="V35" s="161"/>
      <c r="W35" s="199" t="s">
        <v>467</v>
      </c>
      <c r="X35" s="18"/>
      <c r="Y35" s="19"/>
      <c r="Z35" s="20"/>
      <c r="AA35" s="200"/>
      <c r="AB35" s="15"/>
      <c r="AC35" s="15"/>
      <c r="AD35" s="15"/>
    </row>
    <row r="36" spans="1:30" ht="19.5" customHeight="1">
      <c r="A36" s="21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  <c r="S36" s="24"/>
      <c r="T36" s="24"/>
      <c r="U36" s="24"/>
      <c r="V36" s="24"/>
      <c r="W36" s="23"/>
      <c r="X36" s="23"/>
      <c r="Y36" s="23"/>
      <c r="Z36" s="23"/>
      <c r="AA36" s="25"/>
      <c r="AB36" s="15"/>
      <c r="AC36" s="15"/>
      <c r="AD36" s="15"/>
    </row>
    <row r="37" spans="1:26" ht="19.5" customHeight="1" thickBot="1">
      <c r="A37" s="167"/>
      <c r="B37" s="168" t="s">
        <v>109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Z37" s="10"/>
    </row>
    <row r="38" spans="1:30" ht="19.5" customHeight="1" thickBot="1">
      <c r="A38" s="169"/>
      <c r="B38" s="170" t="s">
        <v>97</v>
      </c>
      <c r="C38" s="206" t="s">
        <v>422</v>
      </c>
      <c r="D38" s="207" t="e">
        <v>#REF!</v>
      </c>
      <c r="E38" s="207" t="e">
        <v>#REF!</v>
      </c>
      <c r="F38" s="207" t="e">
        <v>#REF!</v>
      </c>
      <c r="G38" s="207" t="e">
        <v>#REF!</v>
      </c>
      <c r="H38" s="206" t="s">
        <v>425</v>
      </c>
      <c r="I38" s="207" t="e">
        <v>#REF!</v>
      </c>
      <c r="J38" s="207" t="e">
        <v>#REF!</v>
      </c>
      <c r="K38" s="207" t="e">
        <v>#REF!</v>
      </c>
      <c r="L38" s="207" t="e">
        <v>#REF!</v>
      </c>
      <c r="M38" s="206" t="s">
        <v>430</v>
      </c>
      <c r="N38" s="207" t="e">
        <v>#REF!</v>
      </c>
      <c r="O38" s="207" t="e">
        <v>#REF!</v>
      </c>
      <c r="P38" s="207" t="e">
        <v>#REF!</v>
      </c>
      <c r="Q38" s="207" t="e">
        <v>#REF!</v>
      </c>
      <c r="R38" s="206" t="s">
        <v>267</v>
      </c>
      <c r="S38" s="207" t="e">
        <v>#REF!</v>
      </c>
      <c r="T38" s="207" t="e">
        <v>#REF!</v>
      </c>
      <c r="U38" s="207" t="e">
        <v>#REF!</v>
      </c>
      <c r="V38" s="207" t="e">
        <v>#REF!</v>
      </c>
      <c r="W38" s="171" t="s">
        <v>9</v>
      </c>
      <c r="X38" s="208" t="s">
        <v>99</v>
      </c>
      <c r="Y38" s="208"/>
      <c r="Z38" s="208"/>
      <c r="AA38" s="171" t="s">
        <v>10</v>
      </c>
      <c r="AB38" s="209" t="s">
        <v>100</v>
      </c>
      <c r="AC38" s="210"/>
      <c r="AD38" s="211"/>
    </row>
    <row r="39" spans="1:30" ht="19.5" customHeight="1" thickBot="1">
      <c r="A39" s="162">
        <v>204</v>
      </c>
      <c r="B39" s="166" t="s">
        <v>683</v>
      </c>
      <c r="C39" s="165" t="s">
        <v>641</v>
      </c>
      <c r="D39" s="152"/>
      <c r="E39" s="153"/>
      <c r="F39" s="152"/>
      <c r="G39" s="154"/>
      <c r="H39" s="197">
        <v>3</v>
      </c>
      <c r="I39" s="197"/>
      <c r="J39" s="30" t="s">
        <v>11</v>
      </c>
      <c r="K39" s="198">
        <v>0</v>
      </c>
      <c r="L39" s="198"/>
      <c r="M39" s="197">
        <v>3</v>
      </c>
      <c r="N39" s="197"/>
      <c r="O39" s="30" t="s">
        <v>11</v>
      </c>
      <c r="P39" s="198">
        <v>2</v>
      </c>
      <c r="Q39" s="198"/>
      <c r="R39" s="197">
        <v>3</v>
      </c>
      <c r="S39" s="197"/>
      <c r="T39" s="30" t="s">
        <v>11</v>
      </c>
      <c r="U39" s="198">
        <v>0</v>
      </c>
      <c r="V39" s="198"/>
      <c r="W39" s="199">
        <v>6</v>
      </c>
      <c r="X39" s="12">
        <v>9</v>
      </c>
      <c r="Y39" s="13" t="s">
        <v>11</v>
      </c>
      <c r="Z39" s="14">
        <v>2</v>
      </c>
      <c r="AA39" s="200">
        <v>1</v>
      </c>
      <c r="AB39" s="2" t="s">
        <v>422</v>
      </c>
      <c r="AC39" s="3" t="s">
        <v>12</v>
      </c>
      <c r="AD39" s="2" t="s">
        <v>267</v>
      </c>
    </row>
    <row r="40" spans="1:30" ht="19.5" customHeight="1" thickBot="1">
      <c r="A40" s="16"/>
      <c r="B40" s="17" t="s">
        <v>17</v>
      </c>
      <c r="C40" s="155"/>
      <c r="D40" s="155"/>
      <c r="E40" s="155"/>
      <c r="F40" s="155"/>
      <c r="G40" s="155"/>
      <c r="H40" s="201" t="s">
        <v>685</v>
      </c>
      <c r="I40" s="202"/>
      <c r="J40" s="202"/>
      <c r="K40" s="202"/>
      <c r="L40" s="203"/>
      <c r="M40" s="201" t="s">
        <v>686</v>
      </c>
      <c r="N40" s="202"/>
      <c r="O40" s="202"/>
      <c r="P40" s="202"/>
      <c r="Q40" s="203"/>
      <c r="R40" s="201" t="s">
        <v>687</v>
      </c>
      <c r="S40" s="202"/>
      <c r="T40" s="202"/>
      <c r="U40" s="202"/>
      <c r="V40" s="203"/>
      <c r="W40" s="199" t="s">
        <v>467</v>
      </c>
      <c r="X40" s="18"/>
      <c r="Y40" s="19"/>
      <c r="Z40" s="20"/>
      <c r="AA40" s="200"/>
      <c r="AB40" s="2" t="s">
        <v>425</v>
      </c>
      <c r="AC40" s="3" t="s">
        <v>12</v>
      </c>
      <c r="AD40" s="2" t="s">
        <v>430</v>
      </c>
    </row>
    <row r="41" spans="1:30" ht="19.5" customHeight="1" thickBot="1">
      <c r="A41" s="162">
        <v>206</v>
      </c>
      <c r="B41" s="11" t="s">
        <v>684</v>
      </c>
      <c r="C41" s="197">
        <v>0</v>
      </c>
      <c r="D41" s="197"/>
      <c r="E41" s="30" t="s">
        <v>11</v>
      </c>
      <c r="F41" s="198">
        <v>3</v>
      </c>
      <c r="G41" s="198"/>
      <c r="H41" s="165" t="s">
        <v>641</v>
      </c>
      <c r="I41" s="152"/>
      <c r="J41" s="153"/>
      <c r="K41" s="152"/>
      <c r="L41" s="154"/>
      <c r="M41" s="197">
        <v>3</v>
      </c>
      <c r="N41" s="197"/>
      <c r="O41" s="30" t="s">
        <v>11</v>
      </c>
      <c r="P41" s="198">
        <v>0</v>
      </c>
      <c r="Q41" s="198"/>
      <c r="R41" s="197">
        <v>3</v>
      </c>
      <c r="S41" s="197"/>
      <c r="T41" s="30" t="s">
        <v>11</v>
      </c>
      <c r="U41" s="198">
        <v>0</v>
      </c>
      <c r="V41" s="198"/>
      <c r="W41" s="199">
        <v>5</v>
      </c>
      <c r="X41" s="12">
        <v>6</v>
      </c>
      <c r="Y41" s="13" t="s">
        <v>11</v>
      </c>
      <c r="Z41" s="14">
        <v>3</v>
      </c>
      <c r="AA41" s="200">
        <v>2</v>
      </c>
      <c r="AB41" s="2" t="s">
        <v>267</v>
      </c>
      <c r="AC41" s="3" t="s">
        <v>12</v>
      </c>
      <c r="AD41" s="2" t="s">
        <v>430</v>
      </c>
    </row>
    <row r="42" spans="1:30" ht="19.5" customHeight="1" thickBot="1">
      <c r="A42" s="16"/>
      <c r="B42" s="17" t="s">
        <v>21</v>
      </c>
      <c r="C42" s="201" t="s">
        <v>688</v>
      </c>
      <c r="D42" s="202"/>
      <c r="E42" s="202"/>
      <c r="F42" s="202"/>
      <c r="G42" s="203"/>
      <c r="H42" s="155"/>
      <c r="I42" s="155"/>
      <c r="J42" s="155"/>
      <c r="K42" s="155"/>
      <c r="L42" s="155"/>
      <c r="M42" s="201" t="s">
        <v>689</v>
      </c>
      <c r="N42" s="202"/>
      <c r="O42" s="202"/>
      <c r="P42" s="202"/>
      <c r="Q42" s="203"/>
      <c r="R42" s="201" t="s">
        <v>690</v>
      </c>
      <c r="S42" s="202"/>
      <c r="T42" s="202"/>
      <c r="U42" s="202"/>
      <c r="V42" s="203"/>
      <c r="W42" s="199" t="s">
        <v>467</v>
      </c>
      <c r="X42" s="18"/>
      <c r="Y42" s="19"/>
      <c r="Z42" s="20"/>
      <c r="AA42" s="200"/>
      <c r="AB42" s="2" t="s">
        <v>422</v>
      </c>
      <c r="AC42" s="3" t="s">
        <v>12</v>
      </c>
      <c r="AD42" s="2" t="s">
        <v>425</v>
      </c>
    </row>
    <row r="43" spans="1:30" ht="19.5" customHeight="1" thickBot="1">
      <c r="A43" s="162">
        <v>211</v>
      </c>
      <c r="B43" s="11" t="s">
        <v>578</v>
      </c>
      <c r="C43" s="197">
        <v>2</v>
      </c>
      <c r="D43" s="197"/>
      <c r="E43" s="30" t="s">
        <v>11</v>
      </c>
      <c r="F43" s="198">
        <v>3</v>
      </c>
      <c r="G43" s="198"/>
      <c r="H43" s="197">
        <v>0</v>
      </c>
      <c r="I43" s="197"/>
      <c r="J43" s="30" t="s">
        <v>11</v>
      </c>
      <c r="K43" s="198">
        <v>3</v>
      </c>
      <c r="L43" s="198"/>
      <c r="M43" s="165" t="s">
        <v>641</v>
      </c>
      <c r="N43" s="152"/>
      <c r="O43" s="153"/>
      <c r="P43" s="152"/>
      <c r="Q43" s="154"/>
      <c r="R43" s="197">
        <v>3</v>
      </c>
      <c r="S43" s="197"/>
      <c r="T43" s="30" t="s">
        <v>11</v>
      </c>
      <c r="U43" s="198">
        <v>0</v>
      </c>
      <c r="V43" s="198"/>
      <c r="W43" s="199">
        <v>4</v>
      </c>
      <c r="X43" s="12">
        <v>5</v>
      </c>
      <c r="Y43" s="13" t="s">
        <v>11</v>
      </c>
      <c r="Z43" s="14">
        <v>6</v>
      </c>
      <c r="AA43" s="200">
        <v>3</v>
      </c>
      <c r="AB43" s="2" t="s">
        <v>425</v>
      </c>
      <c r="AC43" s="3" t="s">
        <v>12</v>
      </c>
      <c r="AD43" s="2" t="s">
        <v>267</v>
      </c>
    </row>
    <row r="44" spans="1:30" ht="19.5" customHeight="1" thickBot="1">
      <c r="A44" s="16"/>
      <c r="B44" s="17" t="s">
        <v>21</v>
      </c>
      <c r="C44" s="201" t="s">
        <v>691</v>
      </c>
      <c r="D44" s="202"/>
      <c r="E44" s="202"/>
      <c r="F44" s="202"/>
      <c r="G44" s="203"/>
      <c r="H44" s="201" t="s">
        <v>692</v>
      </c>
      <c r="I44" s="202"/>
      <c r="J44" s="202"/>
      <c r="K44" s="202"/>
      <c r="L44" s="203"/>
      <c r="M44" s="155"/>
      <c r="N44" s="155"/>
      <c r="O44" s="155"/>
      <c r="P44" s="155"/>
      <c r="Q44" s="155"/>
      <c r="R44" s="201" t="s">
        <v>693</v>
      </c>
      <c r="S44" s="202"/>
      <c r="T44" s="202"/>
      <c r="U44" s="202"/>
      <c r="V44" s="203"/>
      <c r="W44" s="199" t="s">
        <v>467</v>
      </c>
      <c r="X44" s="18"/>
      <c r="Y44" s="19"/>
      <c r="Z44" s="20"/>
      <c r="AA44" s="200"/>
      <c r="AB44" s="2" t="s">
        <v>430</v>
      </c>
      <c r="AC44" s="3" t="s">
        <v>12</v>
      </c>
      <c r="AD44" s="2" t="s">
        <v>422</v>
      </c>
    </row>
    <row r="45" spans="1:30" ht="19.5" customHeight="1" thickBot="1">
      <c r="A45" s="162">
        <v>224</v>
      </c>
      <c r="B45" s="11" t="s">
        <v>590</v>
      </c>
      <c r="C45" s="197">
        <v>0</v>
      </c>
      <c r="D45" s="197"/>
      <c r="E45" s="30" t="s">
        <v>11</v>
      </c>
      <c r="F45" s="198">
        <v>3</v>
      </c>
      <c r="G45" s="198"/>
      <c r="H45" s="197">
        <v>0</v>
      </c>
      <c r="I45" s="197"/>
      <c r="J45" s="30" t="s">
        <v>11</v>
      </c>
      <c r="K45" s="198">
        <v>3</v>
      </c>
      <c r="L45" s="198"/>
      <c r="M45" s="197">
        <v>0</v>
      </c>
      <c r="N45" s="197"/>
      <c r="O45" s="30" t="s">
        <v>11</v>
      </c>
      <c r="P45" s="198">
        <v>3</v>
      </c>
      <c r="Q45" s="198"/>
      <c r="R45" s="165" t="s">
        <v>641</v>
      </c>
      <c r="S45" s="156"/>
      <c r="T45" s="157"/>
      <c r="U45" s="156"/>
      <c r="V45" s="158"/>
      <c r="W45" s="199">
        <v>3</v>
      </c>
      <c r="X45" s="12">
        <v>0</v>
      </c>
      <c r="Y45" s="13" t="s">
        <v>11</v>
      </c>
      <c r="Z45" s="14">
        <v>9</v>
      </c>
      <c r="AA45" s="200">
        <v>4</v>
      </c>
      <c r="AB45" s="15"/>
      <c r="AC45" s="15"/>
      <c r="AD45" s="15"/>
    </row>
    <row r="46" spans="1:30" ht="19.5" customHeight="1" thickBot="1">
      <c r="A46" s="16"/>
      <c r="B46" s="17" t="s">
        <v>268</v>
      </c>
      <c r="C46" s="201" t="s">
        <v>694</v>
      </c>
      <c r="D46" s="202"/>
      <c r="E46" s="202"/>
      <c r="F46" s="202"/>
      <c r="G46" s="203"/>
      <c r="H46" s="201" t="s">
        <v>695</v>
      </c>
      <c r="I46" s="202"/>
      <c r="J46" s="202"/>
      <c r="K46" s="202"/>
      <c r="L46" s="203"/>
      <c r="M46" s="201" t="s">
        <v>696</v>
      </c>
      <c r="N46" s="202"/>
      <c r="O46" s="202"/>
      <c r="P46" s="202"/>
      <c r="Q46" s="203"/>
      <c r="R46" s="159"/>
      <c r="S46" s="160"/>
      <c r="T46" s="160"/>
      <c r="U46" s="160"/>
      <c r="V46" s="161"/>
      <c r="W46" s="199" t="s">
        <v>467</v>
      </c>
      <c r="X46" s="18"/>
      <c r="Y46" s="19"/>
      <c r="Z46" s="20"/>
      <c r="AA46" s="200"/>
      <c r="AB46" s="15"/>
      <c r="AC46" s="15"/>
      <c r="AD46" s="15"/>
    </row>
    <row r="47" spans="1:2" ht="19.5" customHeight="1">
      <c r="A47" s="26"/>
      <c r="B47" s="27"/>
    </row>
  </sheetData>
  <sheetProtection/>
  <mergeCells count="201">
    <mergeCell ref="B1:AD1"/>
    <mergeCell ref="C5:G5"/>
    <mergeCell ref="H5:L5"/>
    <mergeCell ref="M5:Q5"/>
    <mergeCell ref="R5:V5"/>
    <mergeCell ref="X5:Z5"/>
    <mergeCell ref="M7:Q7"/>
    <mergeCell ref="R7:V7"/>
    <mergeCell ref="C8:D8"/>
    <mergeCell ref="F8:G8"/>
    <mergeCell ref="M8:N8"/>
    <mergeCell ref="P8:Q8"/>
    <mergeCell ref="R8:S8"/>
    <mergeCell ref="U8:V8"/>
    <mergeCell ref="AB5:AD5"/>
    <mergeCell ref="H6:I6"/>
    <mergeCell ref="K6:L6"/>
    <mergeCell ref="M6:N6"/>
    <mergeCell ref="P6:Q6"/>
    <mergeCell ref="R6:S6"/>
    <mergeCell ref="U6:V6"/>
    <mergeCell ref="W6:W7"/>
    <mergeCell ref="AA6:AA7"/>
    <mergeCell ref="H7:L7"/>
    <mergeCell ref="U10:V10"/>
    <mergeCell ref="W10:W11"/>
    <mergeCell ref="AA10:AA11"/>
    <mergeCell ref="C11:G11"/>
    <mergeCell ref="H11:L11"/>
    <mergeCell ref="R11:V11"/>
    <mergeCell ref="W8:W9"/>
    <mergeCell ref="AA8:AA9"/>
    <mergeCell ref="C9:G9"/>
    <mergeCell ref="M9:Q9"/>
    <mergeCell ref="R9:V9"/>
    <mergeCell ref="C10:D10"/>
    <mergeCell ref="F10:G10"/>
    <mergeCell ref="H10:I10"/>
    <mergeCell ref="K10:L10"/>
    <mergeCell ref="R10:S10"/>
    <mergeCell ref="C16:G16"/>
    <mergeCell ref="H16:L16"/>
    <mergeCell ref="M16:Q16"/>
    <mergeCell ref="R16:V16"/>
    <mergeCell ref="X16:Z16"/>
    <mergeCell ref="AB16:AD16"/>
    <mergeCell ref="W12:W13"/>
    <mergeCell ref="AA12:AA13"/>
    <mergeCell ref="C13:G13"/>
    <mergeCell ref="H13:L13"/>
    <mergeCell ref="M13:Q13"/>
    <mergeCell ref="C12:D12"/>
    <mergeCell ref="F12:G12"/>
    <mergeCell ref="H12:I12"/>
    <mergeCell ref="K12:L12"/>
    <mergeCell ref="M12:N12"/>
    <mergeCell ref="P12:Q12"/>
    <mergeCell ref="U19:V19"/>
    <mergeCell ref="W19:W20"/>
    <mergeCell ref="AA19:AA20"/>
    <mergeCell ref="C20:G20"/>
    <mergeCell ref="M20:Q20"/>
    <mergeCell ref="R20:V20"/>
    <mergeCell ref="W17:W18"/>
    <mergeCell ref="AA17:AA18"/>
    <mergeCell ref="H18:L18"/>
    <mergeCell ref="M18:Q18"/>
    <mergeCell ref="R18:V18"/>
    <mergeCell ref="C19:D19"/>
    <mergeCell ref="F19:G19"/>
    <mergeCell ref="M19:N19"/>
    <mergeCell ref="P19:Q19"/>
    <mergeCell ref="R19:S19"/>
    <mergeCell ref="H17:I17"/>
    <mergeCell ref="K17:L17"/>
    <mergeCell ref="M17:N17"/>
    <mergeCell ref="P17:Q17"/>
    <mergeCell ref="R17:S17"/>
    <mergeCell ref="U17:V17"/>
    <mergeCell ref="W21:W22"/>
    <mergeCell ref="AA21:AA22"/>
    <mergeCell ref="C22:G22"/>
    <mergeCell ref="H22:L22"/>
    <mergeCell ref="R22:V22"/>
    <mergeCell ref="C23:D23"/>
    <mergeCell ref="F23:G23"/>
    <mergeCell ref="H23:I23"/>
    <mergeCell ref="K23:L23"/>
    <mergeCell ref="M23:N23"/>
    <mergeCell ref="C21:D21"/>
    <mergeCell ref="F21:G21"/>
    <mergeCell ref="H21:I21"/>
    <mergeCell ref="K21:L21"/>
    <mergeCell ref="R21:S21"/>
    <mergeCell ref="U21:V21"/>
    <mergeCell ref="C27:G27"/>
    <mergeCell ref="H27:L27"/>
    <mergeCell ref="M27:Q27"/>
    <mergeCell ref="R27:V27"/>
    <mergeCell ref="X27:Z27"/>
    <mergeCell ref="AB27:AD27"/>
    <mergeCell ref="P23:Q23"/>
    <mergeCell ref="W23:W24"/>
    <mergeCell ref="AA23:AA24"/>
    <mergeCell ref="C24:G24"/>
    <mergeCell ref="H24:L24"/>
    <mergeCell ref="M24:Q24"/>
    <mergeCell ref="U30:V30"/>
    <mergeCell ref="W30:W31"/>
    <mergeCell ref="AA30:AA31"/>
    <mergeCell ref="C31:G31"/>
    <mergeCell ref="M31:Q31"/>
    <mergeCell ref="R31:V31"/>
    <mergeCell ref="W28:W29"/>
    <mergeCell ref="AA28:AA29"/>
    <mergeCell ref="H29:L29"/>
    <mergeCell ref="M29:Q29"/>
    <mergeCell ref="R29:V29"/>
    <mergeCell ref="C30:D30"/>
    <mergeCell ref="F30:G30"/>
    <mergeCell ref="M30:N30"/>
    <mergeCell ref="P30:Q30"/>
    <mergeCell ref="R30:S30"/>
    <mergeCell ref="H28:I28"/>
    <mergeCell ref="K28:L28"/>
    <mergeCell ref="M28:N28"/>
    <mergeCell ref="P28:Q28"/>
    <mergeCell ref="R28:S28"/>
    <mergeCell ref="U28:V28"/>
    <mergeCell ref="W32:W33"/>
    <mergeCell ref="AA32:AA33"/>
    <mergeCell ref="C33:G33"/>
    <mergeCell ref="H33:L33"/>
    <mergeCell ref="R33:V33"/>
    <mergeCell ref="C34:D34"/>
    <mergeCell ref="F34:G34"/>
    <mergeCell ref="H34:I34"/>
    <mergeCell ref="K34:L34"/>
    <mergeCell ref="M34:N34"/>
    <mergeCell ref="C32:D32"/>
    <mergeCell ref="F32:G32"/>
    <mergeCell ref="H32:I32"/>
    <mergeCell ref="K32:L32"/>
    <mergeCell ref="R32:S32"/>
    <mergeCell ref="U32:V32"/>
    <mergeCell ref="C38:G38"/>
    <mergeCell ref="H38:L38"/>
    <mergeCell ref="M38:Q38"/>
    <mergeCell ref="R38:V38"/>
    <mergeCell ref="X38:Z38"/>
    <mergeCell ref="AB38:AD38"/>
    <mergeCell ref="P34:Q34"/>
    <mergeCell ref="W34:W35"/>
    <mergeCell ref="AA34:AA35"/>
    <mergeCell ref="C35:G35"/>
    <mergeCell ref="H35:L35"/>
    <mergeCell ref="M35:Q35"/>
    <mergeCell ref="U41:V41"/>
    <mergeCell ref="W41:W42"/>
    <mergeCell ref="AA41:AA42"/>
    <mergeCell ref="C42:G42"/>
    <mergeCell ref="M42:Q42"/>
    <mergeCell ref="R42:V42"/>
    <mergeCell ref="W39:W40"/>
    <mergeCell ref="AA39:AA40"/>
    <mergeCell ref="H40:L40"/>
    <mergeCell ref="M40:Q40"/>
    <mergeCell ref="R40:V40"/>
    <mergeCell ref="C41:D41"/>
    <mergeCell ref="F41:G41"/>
    <mergeCell ref="M41:N41"/>
    <mergeCell ref="P41:Q41"/>
    <mergeCell ref="R41:S41"/>
    <mergeCell ref="H39:I39"/>
    <mergeCell ref="K39:L39"/>
    <mergeCell ref="M39:N39"/>
    <mergeCell ref="P39:Q39"/>
    <mergeCell ref="R39:S39"/>
    <mergeCell ref="U39:V39"/>
    <mergeCell ref="P45:Q45"/>
    <mergeCell ref="W45:W46"/>
    <mergeCell ref="AA45:AA46"/>
    <mergeCell ref="C46:G46"/>
    <mergeCell ref="H46:L46"/>
    <mergeCell ref="M46:Q46"/>
    <mergeCell ref="W43:W44"/>
    <mergeCell ref="AA43:AA44"/>
    <mergeCell ref="C44:G44"/>
    <mergeCell ref="H44:L44"/>
    <mergeCell ref="R44:V44"/>
    <mergeCell ref="C45:D45"/>
    <mergeCell ref="F45:G45"/>
    <mergeCell ref="H45:I45"/>
    <mergeCell ref="K45:L45"/>
    <mergeCell ref="M45:N45"/>
    <mergeCell ref="C43:D43"/>
    <mergeCell ref="F43:G43"/>
    <mergeCell ref="H43:I43"/>
    <mergeCell ref="K43:L43"/>
    <mergeCell ref="R43:S43"/>
    <mergeCell ref="U43:V43"/>
  </mergeCells>
  <conditionalFormatting sqref="AA6:AA13 AA17:AA24 AA28:AA35 AA39:AA46">
    <cfRule type="cellIs" priority="1" dxfId="20" operator="equal">
      <formula>2</formula>
    </cfRule>
    <cfRule type="cellIs" priority="2" dxfId="21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9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40" customWidth="1"/>
    <col min="2" max="2" width="55.75390625" style="40" customWidth="1"/>
    <col min="3" max="4" width="28.75390625" style="40" customWidth="1"/>
    <col min="5" max="5" width="28.75390625" style="60" customWidth="1"/>
    <col min="6" max="16384" width="10.25390625" style="40" customWidth="1"/>
  </cols>
  <sheetData>
    <row r="1" spans="1:5" s="38" customFormat="1" ht="30.75" customHeight="1">
      <c r="A1" s="39"/>
      <c r="B1" s="213" t="s">
        <v>171</v>
      </c>
      <c r="C1" s="213"/>
      <c r="D1" s="213"/>
      <c r="E1" s="213"/>
    </row>
    <row r="2" spans="1:5" s="38" customFormat="1" ht="19.5" customHeight="1">
      <c r="A2" s="43"/>
      <c r="B2" s="43" t="s">
        <v>82</v>
      </c>
      <c r="C2" s="43"/>
      <c r="D2" s="44"/>
      <c r="E2" s="44" t="s">
        <v>417</v>
      </c>
    </row>
    <row r="3" spans="1:5" s="38" customFormat="1" ht="30" customHeight="1">
      <c r="A3" s="146"/>
      <c r="B3" s="146" t="s">
        <v>1253</v>
      </c>
      <c r="C3" s="146"/>
      <c r="D3" s="149"/>
      <c r="E3" s="147" t="s">
        <v>47</v>
      </c>
    </row>
    <row r="4" spans="1:5" s="38" customFormat="1" ht="30" customHeight="1" hidden="1">
      <c r="A4" s="146"/>
      <c r="B4" s="146"/>
      <c r="C4" s="146"/>
      <c r="D4" s="149"/>
      <c r="E4" s="150"/>
    </row>
    <row r="5" spans="1:5" ht="19.5" customHeight="1" thickBot="1">
      <c r="A5" s="37">
        <v>201</v>
      </c>
      <c r="B5" s="52" t="s">
        <v>470</v>
      </c>
      <c r="C5" s="68"/>
      <c r="D5" s="51"/>
      <c r="E5" s="51"/>
    </row>
    <row r="6" spans="1:5" ht="19.5" customHeight="1" thickBot="1" thickTop="1">
      <c r="A6" s="71"/>
      <c r="B6" s="72"/>
      <c r="C6" s="137" t="s">
        <v>1254</v>
      </c>
      <c r="D6" s="51"/>
      <c r="E6" s="51"/>
    </row>
    <row r="7" spans="1:5" ht="19.5" customHeight="1" thickBot="1" thickTop="1">
      <c r="A7" s="35">
        <v>213</v>
      </c>
      <c r="B7" s="52" t="s">
        <v>514</v>
      </c>
      <c r="C7" s="129" t="s">
        <v>1255</v>
      </c>
      <c r="D7" s="58"/>
      <c r="E7" s="51"/>
    </row>
    <row r="8" spans="1:5" s="103" customFormat="1" ht="19.5" customHeight="1" thickBot="1" thickTop="1">
      <c r="A8" s="104"/>
      <c r="B8" s="105"/>
      <c r="C8" s="55"/>
      <c r="D8" s="137" t="s">
        <v>1254</v>
      </c>
      <c r="E8" s="107"/>
    </row>
    <row r="9" spans="1:6" ht="19.5" customHeight="1" thickBot="1" thickTop="1">
      <c r="A9" s="36">
        <v>210</v>
      </c>
      <c r="B9" s="52" t="s">
        <v>550</v>
      </c>
      <c r="C9" s="73"/>
      <c r="D9" s="129" t="s">
        <v>1259</v>
      </c>
      <c r="E9" s="56"/>
      <c r="F9" s="38"/>
    </row>
    <row r="10" spans="1:6" ht="19.5" customHeight="1" thickBot="1" thickTop="1">
      <c r="A10" s="71"/>
      <c r="B10" s="72"/>
      <c r="C10" s="137" t="s">
        <v>571</v>
      </c>
      <c r="D10" s="58"/>
      <c r="E10" s="58"/>
      <c r="F10" s="38"/>
    </row>
    <row r="11" spans="1:5" ht="19.5" customHeight="1" thickBot="1" thickTop="1">
      <c r="A11" s="31">
        <v>204</v>
      </c>
      <c r="B11" s="52" t="s">
        <v>471</v>
      </c>
      <c r="C11" s="129" t="s">
        <v>1256</v>
      </c>
      <c r="D11" s="57"/>
      <c r="E11" s="58"/>
    </row>
    <row r="12" spans="1:5" s="103" customFormat="1" ht="19.5" customHeight="1" thickBot="1" thickTop="1">
      <c r="A12" s="104"/>
      <c r="B12" s="105"/>
      <c r="C12" s="55"/>
      <c r="D12" s="106"/>
      <c r="E12" s="137" t="s">
        <v>1254</v>
      </c>
    </row>
    <row r="13" spans="1:5" ht="19.5" customHeight="1" thickBot="1" thickTop="1">
      <c r="A13" s="31">
        <v>203</v>
      </c>
      <c r="B13" s="52" t="s">
        <v>536</v>
      </c>
      <c r="C13" s="151"/>
      <c r="D13" s="51"/>
      <c r="E13" s="129" t="s">
        <v>1263</v>
      </c>
    </row>
    <row r="14" spans="1:5" ht="19.5" customHeight="1" thickBot="1" thickTop="1">
      <c r="A14" s="71"/>
      <c r="B14" s="72"/>
      <c r="C14" s="137" t="s">
        <v>1257</v>
      </c>
      <c r="D14" s="51"/>
      <c r="E14" s="58"/>
    </row>
    <row r="15" spans="1:6" ht="19.5" customHeight="1" thickBot="1" thickTop="1">
      <c r="A15" s="36">
        <v>206</v>
      </c>
      <c r="B15" s="52" t="s">
        <v>537</v>
      </c>
      <c r="C15" s="129" t="s">
        <v>1258</v>
      </c>
      <c r="D15" s="58"/>
      <c r="E15" s="58"/>
      <c r="F15" s="103"/>
    </row>
    <row r="16" spans="1:6" s="103" customFormat="1" ht="19.5" customHeight="1" thickBot="1" thickTop="1">
      <c r="A16" s="104"/>
      <c r="B16" s="105"/>
      <c r="C16" s="55"/>
      <c r="D16" s="138" t="s">
        <v>1257</v>
      </c>
      <c r="E16" s="107"/>
      <c r="F16" s="38"/>
    </row>
    <row r="17" spans="1:6" ht="19.5" customHeight="1" thickBot="1" thickTop="1">
      <c r="A17" s="35">
        <v>209</v>
      </c>
      <c r="B17" s="52" t="s">
        <v>534</v>
      </c>
      <c r="C17" s="73"/>
      <c r="D17" s="129" t="s">
        <v>1262</v>
      </c>
      <c r="E17" s="57"/>
      <c r="F17" s="38"/>
    </row>
    <row r="18" spans="1:6" ht="19.5" customHeight="1" thickBot="1" thickTop="1">
      <c r="A18" s="71"/>
      <c r="B18" s="72"/>
      <c r="C18" s="137" t="s">
        <v>1260</v>
      </c>
      <c r="D18" s="58"/>
      <c r="E18" s="51"/>
      <c r="F18" s="38"/>
    </row>
    <row r="19" spans="1:5" ht="19.5" customHeight="1" thickBot="1" thickTop="1">
      <c r="A19" s="37">
        <v>202</v>
      </c>
      <c r="B19" s="52" t="s">
        <v>560</v>
      </c>
      <c r="C19" s="129" t="s">
        <v>1261</v>
      </c>
      <c r="D19" s="57"/>
      <c r="E19" s="57"/>
    </row>
    <row r="20" ht="18.75" thickTop="1"/>
  </sheetData>
  <sheetProtection/>
  <mergeCells count="1">
    <mergeCell ref="B1:E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F67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40" customWidth="1"/>
    <col min="2" max="2" width="55.75390625" style="40" customWidth="1"/>
    <col min="3" max="4" width="28.75390625" style="40" customWidth="1"/>
    <col min="5" max="6" width="28.75390625" style="60" customWidth="1"/>
    <col min="7" max="16384" width="10.25390625" style="40" customWidth="1"/>
  </cols>
  <sheetData>
    <row r="1" spans="1:6" s="38" customFormat="1" ht="30.75" customHeight="1">
      <c r="A1" s="39"/>
      <c r="B1" s="213" t="s">
        <v>171</v>
      </c>
      <c r="C1" s="213"/>
      <c r="D1" s="213"/>
      <c r="E1" s="213"/>
      <c r="F1" s="213"/>
    </row>
    <row r="2" spans="1:6" s="38" customFormat="1" ht="19.5" customHeight="1">
      <c r="A2" s="43"/>
      <c r="B2" s="43" t="s">
        <v>82</v>
      </c>
      <c r="C2" s="43"/>
      <c r="D2" s="44"/>
      <c r="E2" s="44"/>
      <c r="F2" s="44" t="s">
        <v>417</v>
      </c>
    </row>
    <row r="3" spans="1:6" s="38" customFormat="1" ht="30" customHeight="1">
      <c r="A3" s="146"/>
      <c r="B3" s="146" t="s">
        <v>35</v>
      </c>
      <c r="C3" s="146"/>
      <c r="D3" s="149"/>
      <c r="E3" s="150"/>
      <c r="F3" s="147" t="s">
        <v>47</v>
      </c>
    </row>
    <row r="4" spans="1:6" s="38" customFormat="1" ht="19.5" customHeight="1">
      <c r="A4" s="37">
        <v>201</v>
      </c>
      <c r="B4" s="175" t="s">
        <v>470</v>
      </c>
      <c r="C4" s="146"/>
      <c r="D4" s="149"/>
      <c r="E4" s="150"/>
      <c r="F4" s="147"/>
    </row>
    <row r="5" spans="1:6" ht="19.5" customHeight="1" thickBot="1">
      <c r="A5" s="37">
        <v>204</v>
      </c>
      <c r="B5" s="176" t="s">
        <v>471</v>
      </c>
      <c r="C5" s="68"/>
      <c r="D5" s="51"/>
      <c r="E5" s="51"/>
      <c r="F5" s="51"/>
    </row>
    <row r="6" spans="1:6" ht="19.5" customHeight="1" thickBot="1" thickTop="1">
      <c r="A6" s="35" t="s">
        <v>467</v>
      </c>
      <c r="B6" s="177" t="s">
        <v>472</v>
      </c>
      <c r="C6" s="137" t="s">
        <v>473</v>
      </c>
      <c r="D6" s="51"/>
      <c r="E6" s="51"/>
      <c r="F6" s="51"/>
    </row>
    <row r="7" spans="1:6" ht="19.5" customHeight="1" thickBot="1" thickTop="1">
      <c r="A7" s="35" t="s">
        <v>467</v>
      </c>
      <c r="B7" s="176" t="s">
        <v>472</v>
      </c>
      <c r="C7" s="129" t="s">
        <v>474</v>
      </c>
      <c r="D7" s="58"/>
      <c r="E7" s="51"/>
      <c r="F7" s="51"/>
    </row>
    <row r="8" spans="1:6" s="103" customFormat="1" ht="19.5" customHeight="1" thickBot="1" thickTop="1">
      <c r="A8" s="35">
        <v>233</v>
      </c>
      <c r="B8" s="178" t="s">
        <v>477</v>
      </c>
      <c r="C8" s="55"/>
      <c r="D8" s="137" t="s">
        <v>473</v>
      </c>
      <c r="E8" s="107"/>
      <c r="F8" s="107"/>
    </row>
    <row r="9" spans="1:6" ht="19.5" customHeight="1" thickBot="1" thickTop="1">
      <c r="A9" s="35">
        <v>245</v>
      </c>
      <c r="B9" s="176" t="s">
        <v>480</v>
      </c>
      <c r="C9" s="73"/>
      <c r="D9" s="129" t="s">
        <v>481</v>
      </c>
      <c r="E9" s="56"/>
      <c r="F9" s="57"/>
    </row>
    <row r="10" spans="1:6" ht="19.5" customHeight="1" thickBot="1" thickTop="1">
      <c r="A10" s="36">
        <v>228</v>
      </c>
      <c r="B10" s="177" t="s">
        <v>484</v>
      </c>
      <c r="C10" s="137" t="s">
        <v>475</v>
      </c>
      <c r="D10" s="58"/>
      <c r="E10" s="58"/>
      <c r="F10" s="51"/>
    </row>
    <row r="11" spans="1:6" ht="19.5" customHeight="1" thickBot="1" thickTop="1">
      <c r="A11" s="36">
        <v>237</v>
      </c>
      <c r="B11" s="176" t="s">
        <v>486</v>
      </c>
      <c r="C11" s="129" t="s">
        <v>476</v>
      </c>
      <c r="D11" s="57"/>
      <c r="E11" s="58"/>
      <c r="F11" s="57"/>
    </row>
    <row r="12" spans="1:6" s="103" customFormat="1" ht="19.5" customHeight="1" thickBot="1" thickTop="1">
      <c r="A12" s="36">
        <v>220</v>
      </c>
      <c r="B12" s="178" t="s">
        <v>489</v>
      </c>
      <c r="C12" s="55"/>
      <c r="D12" s="106"/>
      <c r="E12" s="137" t="s">
        <v>473</v>
      </c>
      <c r="F12" s="57"/>
    </row>
    <row r="13" spans="1:6" ht="19.5" customHeight="1" thickBot="1" thickTop="1">
      <c r="A13" s="36">
        <v>239</v>
      </c>
      <c r="B13" s="176" t="s">
        <v>492</v>
      </c>
      <c r="C13" s="151"/>
      <c r="D13" s="51"/>
      <c r="E13" s="129" t="s">
        <v>493</v>
      </c>
      <c r="F13" s="74"/>
    </row>
    <row r="14" spans="1:6" ht="19.5" customHeight="1" thickBot="1" thickTop="1">
      <c r="A14" s="35">
        <v>247</v>
      </c>
      <c r="B14" s="177" t="s">
        <v>495</v>
      </c>
      <c r="C14" s="137" t="s">
        <v>478</v>
      </c>
      <c r="D14" s="51"/>
      <c r="E14" s="58"/>
      <c r="F14" s="58"/>
    </row>
    <row r="15" spans="1:6" ht="19.5" customHeight="1" thickBot="1" thickTop="1">
      <c r="A15" s="35">
        <v>248</v>
      </c>
      <c r="B15" s="176" t="s">
        <v>497</v>
      </c>
      <c r="C15" s="129" t="s">
        <v>479</v>
      </c>
      <c r="D15" s="58"/>
      <c r="E15" s="58"/>
      <c r="F15" s="58"/>
    </row>
    <row r="16" spans="1:6" s="103" customFormat="1" ht="19.5" customHeight="1" thickBot="1" thickTop="1">
      <c r="A16" s="35">
        <v>225</v>
      </c>
      <c r="B16" s="178" t="s">
        <v>500</v>
      </c>
      <c r="C16" s="55"/>
      <c r="D16" s="138" t="s">
        <v>482</v>
      </c>
      <c r="E16" s="107"/>
      <c r="F16" s="56"/>
    </row>
    <row r="17" spans="1:6" ht="19.5" customHeight="1" thickBot="1" thickTop="1">
      <c r="A17" s="35">
        <v>226</v>
      </c>
      <c r="B17" s="176" t="s">
        <v>503</v>
      </c>
      <c r="C17" s="73"/>
      <c r="D17" s="129" t="s">
        <v>504</v>
      </c>
      <c r="E17" s="57"/>
      <c r="F17" s="56"/>
    </row>
    <row r="18" spans="1:6" ht="19.5" customHeight="1" thickBot="1" thickTop="1">
      <c r="A18" s="31">
        <v>211</v>
      </c>
      <c r="B18" s="177" t="s">
        <v>506</v>
      </c>
      <c r="C18" s="137" t="s">
        <v>482</v>
      </c>
      <c r="D18" s="58"/>
      <c r="E18" s="51"/>
      <c r="F18" s="58"/>
    </row>
    <row r="19" spans="1:6" ht="19.5" customHeight="1" thickBot="1" thickTop="1">
      <c r="A19" s="31">
        <v>217</v>
      </c>
      <c r="B19" s="176" t="s">
        <v>508</v>
      </c>
      <c r="C19" s="129" t="s">
        <v>483</v>
      </c>
      <c r="D19" s="57"/>
      <c r="E19" s="57"/>
      <c r="F19" s="58"/>
    </row>
    <row r="20" spans="1:6" s="103" customFormat="1" ht="19.5" customHeight="1" thickBot="1" thickTop="1">
      <c r="A20" s="31">
        <v>208</v>
      </c>
      <c r="B20" s="178" t="s">
        <v>511</v>
      </c>
      <c r="C20" s="55"/>
      <c r="D20" s="106"/>
      <c r="E20" s="107"/>
      <c r="F20" s="137" t="s">
        <v>473</v>
      </c>
    </row>
    <row r="21" spans="1:6" ht="19.5" customHeight="1" thickBot="1" thickTop="1">
      <c r="A21" s="31">
        <v>213</v>
      </c>
      <c r="B21" s="176" t="s">
        <v>514</v>
      </c>
      <c r="C21" s="68"/>
      <c r="D21" s="51"/>
      <c r="E21" s="51"/>
      <c r="F21" s="141" t="s">
        <v>515</v>
      </c>
    </row>
    <row r="22" spans="1:6" ht="19.5" customHeight="1" thickBot="1" thickTop="1">
      <c r="A22" s="35" t="s">
        <v>467</v>
      </c>
      <c r="B22" s="177" t="s">
        <v>472</v>
      </c>
      <c r="C22" s="137" t="s">
        <v>485</v>
      </c>
      <c r="D22" s="51"/>
      <c r="E22" s="51"/>
      <c r="F22" s="142"/>
    </row>
    <row r="23" spans="1:6" ht="19.5" customHeight="1" thickBot="1" thickTop="1">
      <c r="A23" s="35" t="s">
        <v>467</v>
      </c>
      <c r="B23" s="176" t="s">
        <v>472</v>
      </c>
      <c r="C23" s="129" t="s">
        <v>474</v>
      </c>
      <c r="D23" s="58"/>
      <c r="E23" s="51"/>
      <c r="F23" s="142"/>
    </row>
    <row r="24" spans="1:6" s="103" customFormat="1" ht="19.5" customHeight="1" thickBot="1" thickTop="1">
      <c r="A24" s="35">
        <v>219</v>
      </c>
      <c r="B24" s="178" t="s">
        <v>517</v>
      </c>
      <c r="C24" s="55"/>
      <c r="D24" s="137" t="s">
        <v>485</v>
      </c>
      <c r="E24" s="107"/>
      <c r="F24" s="142"/>
    </row>
    <row r="25" spans="1:6" ht="19.5" customHeight="1" thickBot="1" thickTop="1">
      <c r="A25" s="35">
        <v>243</v>
      </c>
      <c r="B25" s="176" t="s">
        <v>518</v>
      </c>
      <c r="C25" s="73"/>
      <c r="D25" s="129" t="s">
        <v>519</v>
      </c>
      <c r="E25" s="56"/>
      <c r="F25" s="143"/>
    </row>
    <row r="26" spans="1:6" ht="19.5" customHeight="1" thickBot="1" thickTop="1">
      <c r="A26" s="36">
        <v>231</v>
      </c>
      <c r="B26" s="177" t="s">
        <v>520</v>
      </c>
      <c r="C26" s="137" t="s">
        <v>487</v>
      </c>
      <c r="D26" s="58"/>
      <c r="E26" s="58"/>
      <c r="F26" s="143"/>
    </row>
    <row r="27" spans="1:6" ht="19.5" customHeight="1" thickBot="1" thickTop="1">
      <c r="A27" s="36">
        <v>242</v>
      </c>
      <c r="B27" s="176" t="s">
        <v>522</v>
      </c>
      <c r="C27" s="129" t="s">
        <v>488</v>
      </c>
      <c r="D27" s="57"/>
      <c r="E27" s="58"/>
      <c r="F27" s="142"/>
    </row>
    <row r="28" spans="1:6" s="103" customFormat="1" ht="19.5" customHeight="1" thickBot="1" thickTop="1">
      <c r="A28" s="36">
        <v>214</v>
      </c>
      <c r="B28" s="178" t="s">
        <v>524</v>
      </c>
      <c r="C28" s="55"/>
      <c r="D28" s="106"/>
      <c r="E28" s="138" t="s">
        <v>485</v>
      </c>
      <c r="F28" s="135"/>
    </row>
    <row r="29" spans="1:6" ht="19.5" customHeight="1" thickBot="1" thickTop="1">
      <c r="A29" s="36">
        <v>223</v>
      </c>
      <c r="B29" s="176" t="s">
        <v>526</v>
      </c>
      <c r="C29" s="151"/>
      <c r="D29" s="51"/>
      <c r="E29" s="129" t="s">
        <v>527</v>
      </c>
      <c r="F29" s="77"/>
    </row>
    <row r="30" spans="1:6" ht="19.5" customHeight="1" thickBot="1" thickTop="1">
      <c r="A30" s="35">
        <v>222</v>
      </c>
      <c r="B30" s="177" t="s">
        <v>529</v>
      </c>
      <c r="C30" s="137" t="s">
        <v>490</v>
      </c>
      <c r="D30" s="51"/>
      <c r="E30" s="74"/>
      <c r="F30" s="77"/>
    </row>
    <row r="31" spans="1:6" ht="19.5" customHeight="1" thickBot="1" thickTop="1">
      <c r="A31" s="35">
        <v>251</v>
      </c>
      <c r="B31" s="176" t="s">
        <v>531</v>
      </c>
      <c r="C31" s="129" t="s">
        <v>491</v>
      </c>
      <c r="D31" s="58"/>
      <c r="E31" s="58"/>
      <c r="F31" s="76"/>
    </row>
    <row r="32" spans="1:6" s="103" customFormat="1" ht="19.5" customHeight="1" thickBot="1" thickTop="1">
      <c r="A32" s="35" t="s">
        <v>467</v>
      </c>
      <c r="B32" s="178" t="s">
        <v>472</v>
      </c>
      <c r="C32" s="55"/>
      <c r="D32" s="138" t="s">
        <v>490</v>
      </c>
      <c r="E32" s="107"/>
      <c r="F32" s="135"/>
    </row>
    <row r="33" spans="1:6" ht="19.5" customHeight="1" thickBot="1" thickTop="1">
      <c r="A33" s="35" t="s">
        <v>467</v>
      </c>
      <c r="B33" s="176" t="s">
        <v>472</v>
      </c>
      <c r="C33" s="73"/>
      <c r="D33" s="129" t="s">
        <v>521</v>
      </c>
      <c r="E33" s="57"/>
      <c r="F33" s="77"/>
    </row>
    <row r="34" spans="1:6" ht="19.5" customHeight="1" thickBot="1" thickTop="1">
      <c r="A34" s="37">
        <v>207</v>
      </c>
      <c r="B34" s="177" t="s">
        <v>532</v>
      </c>
      <c r="C34" s="137" t="s">
        <v>494</v>
      </c>
      <c r="D34" s="58"/>
      <c r="E34" s="51"/>
      <c r="F34" s="77"/>
    </row>
    <row r="35" spans="1:6" ht="19.5" customHeight="1" thickBot="1" thickTop="1">
      <c r="A35" s="37">
        <v>209</v>
      </c>
      <c r="B35" s="176" t="s">
        <v>534</v>
      </c>
      <c r="C35" s="129" t="s">
        <v>474</v>
      </c>
      <c r="D35" s="57"/>
      <c r="E35" s="57"/>
      <c r="F35" s="77"/>
    </row>
    <row r="36" spans="1:6" s="103" customFormat="1" ht="19.5" customHeight="1" thickBot="1" thickTop="1">
      <c r="A36" s="37">
        <v>203</v>
      </c>
      <c r="B36" s="178" t="s">
        <v>536</v>
      </c>
      <c r="C36" s="55"/>
      <c r="D36" s="106"/>
      <c r="E36" s="107"/>
      <c r="F36" s="59" t="s">
        <v>473</v>
      </c>
    </row>
    <row r="37" spans="1:6" ht="19.5" customHeight="1" thickBot="1" thickTop="1">
      <c r="A37" s="37">
        <v>206</v>
      </c>
      <c r="B37" s="176" t="s">
        <v>537</v>
      </c>
      <c r="C37" s="68"/>
      <c r="D37" s="51"/>
      <c r="E37" s="51"/>
      <c r="F37" s="130" t="s">
        <v>538</v>
      </c>
    </row>
    <row r="38" spans="1:6" ht="19.5" customHeight="1" thickBot="1" thickTop="1">
      <c r="A38" s="35" t="s">
        <v>467</v>
      </c>
      <c r="B38" s="177" t="s">
        <v>472</v>
      </c>
      <c r="C38" s="137" t="s">
        <v>496</v>
      </c>
      <c r="D38" s="51"/>
      <c r="E38" s="51"/>
      <c r="F38" s="77"/>
    </row>
    <row r="39" spans="1:6" ht="19.5" customHeight="1" thickBot="1" thickTop="1">
      <c r="A39" s="35" t="s">
        <v>467</v>
      </c>
      <c r="B39" s="176" t="s">
        <v>472</v>
      </c>
      <c r="C39" s="129" t="s">
        <v>474</v>
      </c>
      <c r="D39" s="58"/>
      <c r="E39" s="51"/>
      <c r="F39" s="77"/>
    </row>
    <row r="40" spans="1:6" s="103" customFormat="1" ht="19.5" customHeight="1" thickBot="1" thickTop="1">
      <c r="A40" s="35">
        <v>224</v>
      </c>
      <c r="B40" s="178" t="s">
        <v>540</v>
      </c>
      <c r="C40" s="55"/>
      <c r="D40" s="137" t="s">
        <v>496</v>
      </c>
      <c r="E40" s="107"/>
      <c r="F40" s="135"/>
    </row>
    <row r="41" spans="1:6" ht="19.5" customHeight="1" thickBot="1" thickTop="1">
      <c r="A41" s="35">
        <v>246</v>
      </c>
      <c r="B41" s="176" t="s">
        <v>541</v>
      </c>
      <c r="C41" s="73"/>
      <c r="D41" s="129" t="s">
        <v>523</v>
      </c>
      <c r="E41" s="56"/>
      <c r="F41" s="76"/>
    </row>
    <row r="42" spans="1:6" ht="19.5" customHeight="1" thickBot="1" thickTop="1">
      <c r="A42" s="36">
        <v>244</v>
      </c>
      <c r="B42" s="177" t="s">
        <v>542</v>
      </c>
      <c r="C42" s="137" t="s">
        <v>498</v>
      </c>
      <c r="D42" s="58"/>
      <c r="E42" s="58"/>
      <c r="F42" s="77"/>
    </row>
    <row r="43" spans="1:6" ht="19.5" customHeight="1" thickBot="1" thickTop="1">
      <c r="A43" s="36">
        <v>252</v>
      </c>
      <c r="B43" s="176" t="s">
        <v>543</v>
      </c>
      <c r="C43" s="129" t="s">
        <v>499</v>
      </c>
      <c r="D43" s="57"/>
      <c r="E43" s="58"/>
      <c r="F43" s="76"/>
    </row>
    <row r="44" spans="1:6" s="103" customFormat="1" ht="19.5" customHeight="1" thickBot="1" thickTop="1">
      <c r="A44" s="36">
        <v>227</v>
      </c>
      <c r="B44" s="178" t="s">
        <v>544</v>
      </c>
      <c r="C44" s="55"/>
      <c r="D44" s="106"/>
      <c r="E44" s="137" t="s">
        <v>496</v>
      </c>
      <c r="F44" s="76"/>
    </row>
    <row r="45" spans="1:6" ht="19.5" customHeight="1" thickBot="1" thickTop="1">
      <c r="A45" s="36">
        <v>250</v>
      </c>
      <c r="B45" s="176" t="s">
        <v>545</v>
      </c>
      <c r="C45" s="151"/>
      <c r="D45" s="51"/>
      <c r="E45" s="129" t="s">
        <v>533</v>
      </c>
      <c r="F45" s="144"/>
    </row>
    <row r="46" spans="1:6" ht="19.5" customHeight="1" thickBot="1" thickTop="1">
      <c r="A46" s="35">
        <v>221</v>
      </c>
      <c r="B46" s="177" t="s">
        <v>546</v>
      </c>
      <c r="C46" s="137" t="s">
        <v>501</v>
      </c>
      <c r="D46" s="51"/>
      <c r="E46" s="58"/>
      <c r="F46" s="142"/>
    </row>
    <row r="47" spans="1:6" ht="19.5" customHeight="1" thickBot="1" thickTop="1">
      <c r="A47" s="35">
        <v>238</v>
      </c>
      <c r="B47" s="176" t="s">
        <v>547</v>
      </c>
      <c r="C47" s="129" t="s">
        <v>502</v>
      </c>
      <c r="D47" s="58"/>
      <c r="E47" s="58"/>
      <c r="F47" s="142"/>
    </row>
    <row r="48" spans="1:6" s="103" customFormat="1" ht="19.5" customHeight="1" thickBot="1" thickTop="1">
      <c r="A48" s="35" t="s">
        <v>467</v>
      </c>
      <c r="B48" s="178" t="s">
        <v>472</v>
      </c>
      <c r="C48" s="55"/>
      <c r="D48" s="138" t="s">
        <v>501</v>
      </c>
      <c r="E48" s="107"/>
      <c r="F48" s="143"/>
    </row>
    <row r="49" spans="1:6" ht="19.5" customHeight="1" thickBot="1" thickTop="1">
      <c r="A49" s="35" t="s">
        <v>467</v>
      </c>
      <c r="B49" s="176" t="s">
        <v>472</v>
      </c>
      <c r="C49" s="73"/>
      <c r="D49" s="129" t="s">
        <v>525</v>
      </c>
      <c r="E49" s="57"/>
      <c r="F49" s="143"/>
    </row>
    <row r="50" spans="1:6" ht="19.5" customHeight="1" thickBot="1" thickTop="1">
      <c r="A50" s="31">
        <v>215</v>
      </c>
      <c r="B50" s="177" t="s">
        <v>548</v>
      </c>
      <c r="C50" s="137" t="s">
        <v>505</v>
      </c>
      <c r="D50" s="58"/>
      <c r="E50" s="51"/>
      <c r="F50" s="142"/>
    </row>
    <row r="51" spans="1:6" ht="19.5" customHeight="1" thickBot="1" thickTop="1">
      <c r="A51" s="31">
        <v>218</v>
      </c>
      <c r="B51" s="176" t="s">
        <v>549</v>
      </c>
      <c r="C51" s="129" t="s">
        <v>474</v>
      </c>
      <c r="D51" s="57"/>
      <c r="E51" s="57"/>
      <c r="F51" s="142"/>
    </row>
    <row r="52" spans="1:6" s="103" customFormat="1" ht="19.5" customHeight="1" thickBot="1" thickTop="1">
      <c r="A52" s="31">
        <v>210</v>
      </c>
      <c r="B52" s="178" t="s">
        <v>550</v>
      </c>
      <c r="C52" s="55"/>
      <c r="D52" s="106"/>
      <c r="E52" s="107"/>
      <c r="F52" s="138" t="s">
        <v>516</v>
      </c>
    </row>
    <row r="53" spans="1:6" ht="19.5" customHeight="1" thickBot="1" thickTop="1">
      <c r="A53" s="31">
        <v>212</v>
      </c>
      <c r="B53" s="176" t="s">
        <v>551</v>
      </c>
      <c r="C53" s="73"/>
      <c r="D53" s="51"/>
      <c r="E53" s="51"/>
      <c r="F53" s="129" t="s">
        <v>539</v>
      </c>
    </row>
    <row r="54" spans="1:6" ht="19.5" customHeight="1" thickBot="1" thickTop="1">
      <c r="A54" s="35" t="s">
        <v>467</v>
      </c>
      <c r="B54" s="177" t="s">
        <v>472</v>
      </c>
      <c r="C54" s="137" t="s">
        <v>507</v>
      </c>
      <c r="D54" s="51"/>
      <c r="E54" s="51"/>
      <c r="F54" s="74"/>
    </row>
    <row r="55" spans="1:6" ht="19.5" customHeight="1" thickBot="1" thickTop="1">
      <c r="A55" s="35" t="s">
        <v>467</v>
      </c>
      <c r="B55" s="176" t="s">
        <v>472</v>
      </c>
      <c r="C55" s="129" t="s">
        <v>474</v>
      </c>
      <c r="D55" s="58"/>
      <c r="E55" s="51"/>
      <c r="F55" s="58"/>
    </row>
    <row r="56" spans="1:6" s="103" customFormat="1" ht="19.5" customHeight="1" thickBot="1" thickTop="1">
      <c r="A56" s="35">
        <v>216</v>
      </c>
      <c r="B56" s="178" t="s">
        <v>552</v>
      </c>
      <c r="C56" s="55"/>
      <c r="D56" s="137" t="s">
        <v>507</v>
      </c>
      <c r="E56" s="107"/>
      <c r="F56" s="58"/>
    </row>
    <row r="57" spans="1:6" ht="19.5" customHeight="1" thickBot="1" thickTop="1">
      <c r="A57" s="35">
        <v>230</v>
      </c>
      <c r="B57" s="176" t="s">
        <v>553</v>
      </c>
      <c r="C57" s="73"/>
      <c r="D57" s="129" t="s">
        <v>528</v>
      </c>
      <c r="E57" s="56"/>
      <c r="F57" s="56"/>
    </row>
    <row r="58" spans="1:6" ht="19.5" customHeight="1" thickBot="1" thickTop="1">
      <c r="A58" s="36">
        <v>232</v>
      </c>
      <c r="B58" s="177" t="s">
        <v>554</v>
      </c>
      <c r="C58" s="137" t="s">
        <v>509</v>
      </c>
      <c r="D58" s="58"/>
      <c r="E58" s="58"/>
      <c r="F58" s="56"/>
    </row>
    <row r="59" spans="1:6" ht="19.5" customHeight="1" thickBot="1" thickTop="1">
      <c r="A59" s="36">
        <v>236</v>
      </c>
      <c r="B59" s="176" t="s">
        <v>555</v>
      </c>
      <c r="C59" s="129" t="s">
        <v>510</v>
      </c>
      <c r="D59" s="57"/>
      <c r="E59" s="58"/>
      <c r="F59" s="58"/>
    </row>
    <row r="60" spans="1:6" s="103" customFormat="1" ht="19.5" customHeight="1" thickBot="1" thickTop="1">
      <c r="A60" s="36">
        <v>240</v>
      </c>
      <c r="B60" s="178" t="s">
        <v>556</v>
      </c>
      <c r="C60" s="55"/>
      <c r="D60" s="106"/>
      <c r="E60" s="138" t="s">
        <v>516</v>
      </c>
      <c r="F60" s="51"/>
    </row>
    <row r="61" spans="1:6" ht="19.5" customHeight="1" thickBot="1" thickTop="1">
      <c r="A61" s="36">
        <v>241</v>
      </c>
      <c r="B61" s="176" t="s">
        <v>557</v>
      </c>
      <c r="C61" s="151"/>
      <c r="D61" s="51"/>
      <c r="E61" s="129" t="s">
        <v>535</v>
      </c>
      <c r="F61" s="51"/>
    </row>
    <row r="62" spans="1:6" ht="19.5" customHeight="1" thickBot="1" thickTop="1">
      <c r="A62" s="35">
        <v>234</v>
      </c>
      <c r="B62" s="177" t="s">
        <v>558</v>
      </c>
      <c r="C62" s="137" t="s">
        <v>512</v>
      </c>
      <c r="D62" s="51"/>
      <c r="E62" s="74"/>
      <c r="F62" s="51"/>
    </row>
    <row r="63" spans="1:6" ht="19.5" customHeight="1" thickBot="1" thickTop="1">
      <c r="A63" s="35">
        <v>235</v>
      </c>
      <c r="B63" s="176" t="s">
        <v>559</v>
      </c>
      <c r="C63" s="129" t="s">
        <v>513</v>
      </c>
      <c r="D63" s="58"/>
      <c r="E63" s="58"/>
      <c r="F63" s="57"/>
    </row>
    <row r="64" spans="1:6" s="103" customFormat="1" ht="19.5" customHeight="1" thickBot="1" thickTop="1">
      <c r="A64" s="35" t="s">
        <v>467</v>
      </c>
      <c r="B64" s="178" t="s">
        <v>472</v>
      </c>
      <c r="C64" s="55"/>
      <c r="D64" s="138" t="s">
        <v>516</v>
      </c>
      <c r="E64" s="107"/>
      <c r="F64" s="107"/>
    </row>
    <row r="65" spans="1:6" ht="19.5" customHeight="1" thickBot="1" thickTop="1">
      <c r="A65" s="35" t="s">
        <v>467</v>
      </c>
      <c r="B65" s="176" t="s">
        <v>472</v>
      </c>
      <c r="C65" s="73"/>
      <c r="D65" s="129" t="s">
        <v>530</v>
      </c>
      <c r="E65" s="57"/>
      <c r="F65" s="51"/>
    </row>
    <row r="66" spans="1:6" ht="19.5" customHeight="1" thickBot="1" thickTop="1">
      <c r="A66" s="37">
        <v>202</v>
      </c>
      <c r="B66" s="177" t="s">
        <v>560</v>
      </c>
      <c r="C66" s="137" t="s">
        <v>516</v>
      </c>
      <c r="D66" s="58"/>
      <c r="E66" s="51"/>
      <c r="F66" s="51"/>
    </row>
    <row r="67" spans="1:6" ht="19.5" customHeight="1" thickBot="1" thickTop="1">
      <c r="A67" s="37">
        <v>205</v>
      </c>
      <c r="B67" s="52" t="s">
        <v>561</v>
      </c>
      <c r="C67" s="129" t="s">
        <v>474</v>
      </c>
      <c r="D67" s="57"/>
      <c r="E67" s="57"/>
      <c r="F67" s="51"/>
    </row>
    <row r="68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134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40" customWidth="1"/>
    <col min="2" max="2" width="55.75390625" style="40" customWidth="1"/>
    <col min="3" max="4" width="28.75390625" style="40" customWidth="1"/>
    <col min="5" max="6" width="28.75390625" style="60" customWidth="1"/>
    <col min="7" max="16384" width="10.25390625" style="40" customWidth="1"/>
  </cols>
  <sheetData>
    <row r="1" spans="1:7" s="38" customFormat="1" ht="30.75" customHeight="1">
      <c r="A1" s="39"/>
      <c r="B1" s="213" t="s">
        <v>171</v>
      </c>
      <c r="C1" s="213"/>
      <c r="D1" s="213"/>
      <c r="E1" s="213"/>
      <c r="F1" s="213"/>
      <c r="G1" s="39"/>
    </row>
    <row r="2" spans="1:7" s="38" customFormat="1" ht="19.5" customHeight="1">
      <c r="A2" s="43"/>
      <c r="B2" s="43" t="s">
        <v>82</v>
      </c>
      <c r="C2" s="43"/>
      <c r="D2" s="44"/>
      <c r="E2" s="44"/>
      <c r="F2" s="44" t="s">
        <v>417</v>
      </c>
      <c r="G2" s="43"/>
    </row>
    <row r="3" spans="1:6" s="38" customFormat="1" ht="30" customHeight="1">
      <c r="A3" s="146"/>
      <c r="B3" s="146" t="s">
        <v>42</v>
      </c>
      <c r="C3" s="146"/>
      <c r="D3" s="149"/>
      <c r="E3" s="150"/>
      <c r="F3" s="147" t="s">
        <v>45</v>
      </c>
    </row>
    <row r="4" spans="1:6" s="38" customFormat="1" ht="30" customHeight="1" hidden="1" thickBot="1">
      <c r="A4" s="146"/>
      <c r="B4" s="146"/>
      <c r="C4" s="146"/>
      <c r="D4" s="149"/>
      <c r="E4" s="150"/>
      <c r="F4" s="147"/>
    </row>
    <row r="5" spans="1:6" ht="19.5" customHeight="1" thickBot="1">
      <c r="A5" s="37">
        <v>212</v>
      </c>
      <c r="B5" s="52" t="s">
        <v>551</v>
      </c>
      <c r="C5" s="68"/>
      <c r="D5" s="51"/>
      <c r="E5" s="51"/>
      <c r="F5" s="51"/>
    </row>
    <row r="6" spans="1:6" ht="19.5" customHeight="1" thickBot="1" thickTop="1">
      <c r="A6" s="71"/>
      <c r="B6" s="72"/>
      <c r="C6" s="137" t="s">
        <v>586</v>
      </c>
      <c r="D6" s="51"/>
      <c r="E6" s="51"/>
      <c r="F6" s="51"/>
    </row>
    <row r="7" spans="1:6" ht="19.5" customHeight="1" thickBot="1" thickTop="1">
      <c r="A7" s="35"/>
      <c r="B7" s="52" t="s">
        <v>472</v>
      </c>
      <c r="C7" s="129" t="s">
        <v>474</v>
      </c>
      <c r="D7" s="58"/>
      <c r="E7" s="51"/>
      <c r="F7" s="51"/>
    </row>
    <row r="8" spans="1:6" s="103" customFormat="1" ht="19.5" customHeight="1" thickBot="1" thickTop="1">
      <c r="A8" s="104"/>
      <c r="B8" s="105"/>
      <c r="C8" s="55"/>
      <c r="D8" s="137" t="s">
        <v>586</v>
      </c>
      <c r="E8" s="107"/>
      <c r="F8" s="107"/>
    </row>
    <row r="9" spans="1:9" ht="19.5" customHeight="1" thickBot="1" thickTop="1">
      <c r="A9" s="35">
        <v>242</v>
      </c>
      <c r="B9" s="52" t="s">
        <v>522</v>
      </c>
      <c r="C9" s="73"/>
      <c r="D9" s="129" t="s">
        <v>1265</v>
      </c>
      <c r="E9" s="56"/>
      <c r="F9" s="57"/>
      <c r="G9" s="43"/>
      <c r="H9" s="38"/>
      <c r="I9" s="38"/>
    </row>
    <row r="10" spans="1:9" ht="19.5" customHeight="1" thickBot="1" thickTop="1">
      <c r="A10" s="71"/>
      <c r="B10" s="72"/>
      <c r="C10" s="137" t="s">
        <v>580</v>
      </c>
      <c r="D10" s="58"/>
      <c r="E10" s="58"/>
      <c r="F10" s="51"/>
      <c r="G10" s="43"/>
      <c r="H10" s="38"/>
      <c r="I10" s="38"/>
    </row>
    <row r="11" spans="1:9" ht="19.5" customHeight="1" thickBot="1" thickTop="1">
      <c r="A11" s="36">
        <v>236</v>
      </c>
      <c r="B11" s="52" t="s">
        <v>555</v>
      </c>
      <c r="C11" s="129" t="s">
        <v>1264</v>
      </c>
      <c r="D11" s="57"/>
      <c r="E11" s="58"/>
      <c r="F11" s="57"/>
      <c r="G11" s="38"/>
      <c r="H11" s="38"/>
      <c r="I11" s="38"/>
    </row>
    <row r="12" spans="1:6" s="103" customFormat="1" ht="19.5" customHeight="1" thickBot="1" thickTop="1">
      <c r="A12" s="104"/>
      <c r="B12" s="105"/>
      <c r="C12" s="55"/>
      <c r="D12" s="106"/>
      <c r="E12" s="137" t="s">
        <v>586</v>
      </c>
      <c r="F12" s="57"/>
    </row>
    <row r="13" spans="1:6" ht="19.5" customHeight="1" thickBot="1" thickTop="1">
      <c r="A13" s="36">
        <v>241</v>
      </c>
      <c r="B13" s="52" t="s">
        <v>557</v>
      </c>
      <c r="C13" s="151"/>
      <c r="D13" s="51"/>
      <c r="E13" s="129" t="s">
        <v>1266</v>
      </c>
      <c r="F13" s="74"/>
    </row>
    <row r="14" spans="1:6" ht="19.5" customHeight="1" thickBot="1" thickTop="1">
      <c r="A14" s="71"/>
      <c r="B14" s="72"/>
      <c r="C14" s="137" t="s">
        <v>616</v>
      </c>
      <c r="D14" s="51"/>
      <c r="E14" s="58"/>
      <c r="F14" s="58"/>
    </row>
    <row r="15" spans="1:6" ht="19.5" customHeight="1" thickBot="1" thickTop="1">
      <c r="A15" s="35"/>
      <c r="B15" s="52" t="s">
        <v>472</v>
      </c>
      <c r="C15" s="129" t="s">
        <v>474</v>
      </c>
      <c r="D15" s="58"/>
      <c r="E15" s="58"/>
      <c r="F15" s="58"/>
    </row>
    <row r="16" spans="1:6" s="103" customFormat="1" ht="19.5" customHeight="1" thickBot="1" thickTop="1">
      <c r="A16" s="104"/>
      <c r="B16" s="105"/>
      <c r="C16" s="55"/>
      <c r="D16" s="138" t="s">
        <v>589</v>
      </c>
      <c r="E16" s="107"/>
      <c r="F16" s="56"/>
    </row>
    <row r="17" spans="1:9" ht="19.5" customHeight="1" thickBot="1" thickTop="1">
      <c r="A17" s="35"/>
      <c r="B17" s="52" t="s">
        <v>472</v>
      </c>
      <c r="C17" s="73"/>
      <c r="D17" s="129" t="s">
        <v>1269</v>
      </c>
      <c r="E17" s="57"/>
      <c r="F17" s="56"/>
      <c r="G17" s="43"/>
      <c r="H17" s="38"/>
      <c r="I17" s="38"/>
    </row>
    <row r="18" spans="1:9" ht="19.5" customHeight="1" thickBot="1" thickTop="1">
      <c r="A18" s="71"/>
      <c r="B18" s="72"/>
      <c r="C18" s="137" t="s">
        <v>589</v>
      </c>
      <c r="D18" s="58"/>
      <c r="E18" s="51"/>
      <c r="F18" s="58"/>
      <c r="G18" s="43"/>
      <c r="H18" s="38"/>
      <c r="I18" s="38"/>
    </row>
    <row r="19" spans="1:9" ht="19.5" customHeight="1" thickBot="1" thickTop="1">
      <c r="A19" s="31">
        <v>238</v>
      </c>
      <c r="B19" s="52" t="s">
        <v>547</v>
      </c>
      <c r="C19" s="129" t="s">
        <v>474</v>
      </c>
      <c r="D19" s="57"/>
      <c r="E19" s="57"/>
      <c r="F19" s="58"/>
      <c r="G19" s="38"/>
      <c r="H19" s="38"/>
      <c r="I19" s="38"/>
    </row>
    <row r="20" spans="1:6" s="103" customFormat="1" ht="19.5" customHeight="1" thickBot="1" thickTop="1">
      <c r="A20" s="104"/>
      <c r="B20" s="105"/>
      <c r="C20" s="55"/>
      <c r="D20" s="106"/>
      <c r="E20" s="107"/>
      <c r="F20" s="137" t="s">
        <v>598</v>
      </c>
    </row>
    <row r="21" spans="1:6" ht="19.5" customHeight="1" thickBot="1" thickTop="1">
      <c r="A21" s="31">
        <v>222</v>
      </c>
      <c r="B21" s="52" t="s">
        <v>529</v>
      </c>
      <c r="C21" s="68"/>
      <c r="D21" s="51"/>
      <c r="E21" s="51"/>
      <c r="F21" s="141" t="s">
        <v>1273</v>
      </c>
    </row>
    <row r="22" spans="1:6" ht="19.5" customHeight="1" thickBot="1" thickTop="1">
      <c r="A22" s="71"/>
      <c r="B22" s="72"/>
      <c r="C22" s="137" t="s">
        <v>613</v>
      </c>
      <c r="D22" s="51"/>
      <c r="E22" s="51"/>
      <c r="F22" s="142"/>
    </row>
    <row r="23" spans="1:6" ht="19.5" customHeight="1" thickBot="1" thickTop="1">
      <c r="A23" s="35"/>
      <c r="B23" s="52" t="s">
        <v>472</v>
      </c>
      <c r="C23" s="129" t="s">
        <v>474</v>
      </c>
      <c r="D23" s="58"/>
      <c r="E23" s="51"/>
      <c r="F23" s="142"/>
    </row>
    <row r="24" spans="1:6" s="103" customFormat="1" ht="19.5" customHeight="1" thickBot="1" thickTop="1">
      <c r="A24" s="104"/>
      <c r="B24" s="105"/>
      <c r="C24" s="55"/>
      <c r="D24" s="137" t="s">
        <v>613</v>
      </c>
      <c r="E24" s="107"/>
      <c r="F24" s="142"/>
    </row>
    <row r="25" spans="1:9" ht="19.5" customHeight="1" thickBot="1" thickTop="1">
      <c r="A25" s="35"/>
      <c r="B25" s="52" t="s">
        <v>472</v>
      </c>
      <c r="C25" s="73"/>
      <c r="D25" s="129" t="s">
        <v>1274</v>
      </c>
      <c r="E25" s="56"/>
      <c r="F25" s="143"/>
      <c r="G25" s="43"/>
      <c r="H25" s="38"/>
      <c r="I25" s="38"/>
    </row>
    <row r="26" spans="1:9" ht="19.5" customHeight="1" thickBot="1" thickTop="1">
      <c r="A26" s="71"/>
      <c r="B26" s="72"/>
      <c r="C26" s="137" t="s">
        <v>594</v>
      </c>
      <c r="D26" s="58"/>
      <c r="E26" s="58"/>
      <c r="F26" s="143"/>
      <c r="G26" s="43"/>
      <c r="H26" s="38"/>
      <c r="I26" s="38"/>
    </row>
    <row r="27" spans="1:9" ht="19.5" customHeight="1" thickBot="1" thickTop="1">
      <c r="A27" s="36">
        <v>251</v>
      </c>
      <c r="B27" s="52" t="s">
        <v>531</v>
      </c>
      <c r="C27" s="129" t="s">
        <v>474</v>
      </c>
      <c r="D27" s="57"/>
      <c r="E27" s="58"/>
      <c r="F27" s="142"/>
      <c r="G27" s="38"/>
      <c r="H27" s="38"/>
      <c r="I27" s="38"/>
    </row>
    <row r="28" spans="1:6" s="103" customFormat="1" ht="19.5" customHeight="1" thickBot="1" thickTop="1">
      <c r="A28" s="104"/>
      <c r="B28" s="105"/>
      <c r="C28" s="55"/>
      <c r="D28" s="106"/>
      <c r="E28" s="138" t="s">
        <v>598</v>
      </c>
      <c r="F28" s="135"/>
    </row>
    <row r="29" spans="1:6" ht="19.5" customHeight="1" thickBot="1" thickTop="1">
      <c r="A29" s="36">
        <v>218</v>
      </c>
      <c r="B29" s="52" t="s">
        <v>549</v>
      </c>
      <c r="C29" s="151"/>
      <c r="D29" s="51"/>
      <c r="E29" s="129" t="s">
        <v>1277</v>
      </c>
      <c r="F29" s="77"/>
    </row>
    <row r="30" spans="1:6" ht="19.5" customHeight="1" thickBot="1" thickTop="1">
      <c r="A30" s="71"/>
      <c r="B30" s="72"/>
      <c r="C30" s="137" t="s">
        <v>569</v>
      </c>
      <c r="D30" s="51"/>
      <c r="E30" s="74"/>
      <c r="F30" s="77"/>
    </row>
    <row r="31" spans="1:6" ht="19.5" customHeight="1" thickBot="1" thickTop="1">
      <c r="A31" s="35"/>
      <c r="B31" s="52" t="s">
        <v>472</v>
      </c>
      <c r="C31" s="129" t="s">
        <v>474</v>
      </c>
      <c r="D31" s="58"/>
      <c r="E31" s="58"/>
      <c r="F31" s="76"/>
    </row>
    <row r="32" spans="1:6" s="103" customFormat="1" ht="19.5" customHeight="1" thickBot="1" thickTop="1">
      <c r="A32" s="104"/>
      <c r="B32" s="105"/>
      <c r="C32" s="55"/>
      <c r="D32" s="138" t="s">
        <v>598</v>
      </c>
      <c r="E32" s="107"/>
      <c r="F32" s="135"/>
    </row>
    <row r="33" spans="1:9" ht="19.5" customHeight="1" thickBot="1" thickTop="1">
      <c r="A33" s="35"/>
      <c r="B33" s="52" t="s">
        <v>472</v>
      </c>
      <c r="C33" s="73"/>
      <c r="D33" s="129" t="s">
        <v>1279</v>
      </c>
      <c r="E33" s="57"/>
      <c r="F33" s="77"/>
      <c r="G33" s="43"/>
      <c r="H33" s="38"/>
      <c r="I33" s="38"/>
    </row>
    <row r="34" spans="1:9" ht="19.5" customHeight="1" thickBot="1" thickTop="1">
      <c r="A34" s="71"/>
      <c r="B34" s="72"/>
      <c r="C34" s="137" t="s">
        <v>598</v>
      </c>
      <c r="D34" s="58"/>
      <c r="E34" s="51"/>
      <c r="F34" s="77"/>
      <c r="G34" s="43"/>
      <c r="H34" s="38"/>
      <c r="I34" s="38"/>
    </row>
    <row r="35" spans="1:9" ht="19.5" customHeight="1" thickBot="1" thickTop="1">
      <c r="A35" s="37">
        <v>223</v>
      </c>
      <c r="B35" s="52" t="s">
        <v>526</v>
      </c>
      <c r="C35" s="129" t="s">
        <v>474</v>
      </c>
      <c r="D35" s="57"/>
      <c r="E35" s="57"/>
      <c r="F35" s="77"/>
      <c r="G35" s="38"/>
      <c r="H35" s="38"/>
      <c r="I35" s="38"/>
    </row>
    <row r="36" spans="1:6" s="103" customFormat="1" ht="19.5" customHeight="1" thickBot="1" thickTop="1">
      <c r="A36" s="104"/>
      <c r="B36" s="105"/>
      <c r="C36" s="55"/>
      <c r="D36" s="106"/>
      <c r="E36" s="107"/>
      <c r="F36" s="59" t="s">
        <v>577</v>
      </c>
    </row>
    <row r="37" spans="1:6" ht="19.5" customHeight="1" thickBot="1" thickTop="1">
      <c r="A37" s="37">
        <v>221</v>
      </c>
      <c r="B37" s="52" t="s">
        <v>546</v>
      </c>
      <c r="C37" s="68"/>
      <c r="D37" s="51"/>
      <c r="E37" s="51"/>
      <c r="F37" s="130" t="s">
        <v>1283</v>
      </c>
    </row>
    <row r="38" spans="1:6" ht="19.5" customHeight="1" thickBot="1" thickTop="1">
      <c r="A38" s="71"/>
      <c r="B38" s="72"/>
      <c r="C38" s="137" t="s">
        <v>619</v>
      </c>
      <c r="D38" s="51"/>
      <c r="E38" s="51"/>
      <c r="F38" s="77"/>
    </row>
    <row r="39" spans="1:6" ht="19.5" customHeight="1" thickBot="1" thickTop="1">
      <c r="A39" s="35"/>
      <c r="B39" s="52" t="s">
        <v>472</v>
      </c>
      <c r="C39" s="129" t="s">
        <v>474</v>
      </c>
      <c r="D39" s="58"/>
      <c r="E39" s="51"/>
      <c r="F39" s="77"/>
    </row>
    <row r="40" spans="1:7" s="103" customFormat="1" ht="19.5" customHeight="1" thickBot="1" thickTop="1">
      <c r="A40" s="104"/>
      <c r="B40" s="105"/>
      <c r="C40" s="55"/>
      <c r="D40" s="137" t="s">
        <v>619</v>
      </c>
      <c r="E40" s="107"/>
      <c r="F40" s="135"/>
      <c r="G40" s="40"/>
    </row>
    <row r="41" spans="1:9" ht="19.5" customHeight="1" thickBot="1" thickTop="1">
      <c r="A41" s="35"/>
      <c r="B41" s="52" t="s">
        <v>472</v>
      </c>
      <c r="C41" s="73"/>
      <c r="D41" s="129" t="s">
        <v>1284</v>
      </c>
      <c r="E41" s="56"/>
      <c r="F41" s="76"/>
      <c r="H41" s="38"/>
      <c r="I41" s="38"/>
    </row>
    <row r="42" spans="1:9" ht="19.5" customHeight="1" thickBot="1" thickTop="1">
      <c r="A42" s="71"/>
      <c r="B42" s="72"/>
      <c r="C42" s="137" t="s">
        <v>1267</v>
      </c>
      <c r="D42" s="58"/>
      <c r="E42" s="58"/>
      <c r="F42" s="77"/>
      <c r="H42" s="38"/>
      <c r="I42" s="38"/>
    </row>
    <row r="43" spans="1:9" ht="19.5" customHeight="1" thickBot="1" thickTop="1">
      <c r="A43" s="36">
        <v>234</v>
      </c>
      <c r="B43" s="52" t="s">
        <v>558</v>
      </c>
      <c r="C43" s="129" t="s">
        <v>474</v>
      </c>
      <c r="D43" s="57"/>
      <c r="E43" s="58"/>
      <c r="F43" s="76"/>
      <c r="H43" s="38"/>
      <c r="I43" s="38"/>
    </row>
    <row r="44" spans="1:7" s="103" customFormat="1" ht="19.5" customHeight="1" thickBot="1" thickTop="1">
      <c r="A44" s="104"/>
      <c r="B44" s="105"/>
      <c r="C44" s="55"/>
      <c r="D44" s="106"/>
      <c r="E44" s="137" t="s">
        <v>619</v>
      </c>
      <c r="F44" s="76"/>
      <c r="G44" s="40"/>
    </row>
    <row r="45" spans="1:6" ht="19.5" customHeight="1" thickBot="1" thickTop="1">
      <c r="A45" s="36">
        <v>248</v>
      </c>
      <c r="B45" s="52" t="s">
        <v>497</v>
      </c>
      <c r="C45" s="151"/>
      <c r="D45" s="51"/>
      <c r="E45" s="129" t="s">
        <v>1286</v>
      </c>
      <c r="F45" s="144"/>
    </row>
    <row r="46" spans="1:6" ht="19.5" customHeight="1" thickBot="1" thickTop="1">
      <c r="A46" s="71"/>
      <c r="B46" s="72"/>
      <c r="C46" s="137" t="s">
        <v>1268</v>
      </c>
      <c r="D46" s="51"/>
      <c r="E46" s="58"/>
      <c r="F46" s="142"/>
    </row>
    <row r="47" spans="1:6" ht="19.5" customHeight="1" thickBot="1" thickTop="1">
      <c r="A47" s="35"/>
      <c r="B47" s="52" t="s">
        <v>472</v>
      </c>
      <c r="C47" s="129" t="s">
        <v>474</v>
      </c>
      <c r="D47" s="58"/>
      <c r="E47" s="58"/>
      <c r="F47" s="142"/>
    </row>
    <row r="48" spans="1:7" s="103" customFormat="1" ht="19.5" customHeight="1" thickBot="1" thickTop="1">
      <c r="A48" s="104"/>
      <c r="B48" s="105"/>
      <c r="C48" s="55"/>
      <c r="D48" s="138" t="s">
        <v>1270</v>
      </c>
      <c r="E48" s="107"/>
      <c r="F48" s="143"/>
      <c r="G48" s="40"/>
    </row>
    <row r="49" spans="1:9" ht="19.5" customHeight="1" thickBot="1" thickTop="1">
      <c r="A49" s="35"/>
      <c r="B49" s="52" t="s">
        <v>472</v>
      </c>
      <c r="C49" s="73"/>
      <c r="D49" s="129" t="s">
        <v>1285</v>
      </c>
      <c r="E49" s="57"/>
      <c r="F49" s="143"/>
      <c r="H49" s="38"/>
      <c r="I49" s="38"/>
    </row>
    <row r="50" spans="1:9" ht="19.5" customHeight="1" thickBot="1" thickTop="1">
      <c r="A50" s="71"/>
      <c r="B50" s="72"/>
      <c r="C50" s="137" t="s">
        <v>1270</v>
      </c>
      <c r="D50" s="58"/>
      <c r="E50" s="51"/>
      <c r="F50" s="142"/>
      <c r="H50" s="38"/>
      <c r="I50" s="38"/>
    </row>
    <row r="51" spans="1:9" ht="19.5" customHeight="1" thickBot="1" thickTop="1">
      <c r="A51" s="31">
        <v>239</v>
      </c>
      <c r="B51" s="52" t="s">
        <v>492</v>
      </c>
      <c r="C51" s="129" t="s">
        <v>474</v>
      </c>
      <c r="D51" s="57"/>
      <c r="E51" s="57"/>
      <c r="F51" s="142"/>
      <c r="H51" s="38"/>
      <c r="I51" s="38"/>
    </row>
    <row r="52" spans="1:7" s="103" customFormat="1" ht="19.5" customHeight="1" thickBot="1" thickTop="1">
      <c r="A52" s="104"/>
      <c r="B52" s="105"/>
      <c r="C52" s="55"/>
      <c r="D52" s="106"/>
      <c r="E52" s="107"/>
      <c r="F52" s="138" t="s">
        <v>577</v>
      </c>
      <c r="G52" s="40"/>
    </row>
    <row r="53" spans="1:6" ht="19.5" customHeight="1" thickBot="1" thickTop="1">
      <c r="A53" s="31">
        <v>225</v>
      </c>
      <c r="B53" s="52" t="s">
        <v>500</v>
      </c>
      <c r="C53" s="73"/>
      <c r="D53" s="51"/>
      <c r="E53" s="51"/>
      <c r="F53" s="129" t="s">
        <v>1293</v>
      </c>
    </row>
    <row r="54" spans="1:6" ht="19.5" customHeight="1" thickBot="1" thickTop="1">
      <c r="A54" s="71"/>
      <c r="B54" s="72"/>
      <c r="C54" s="137" t="s">
        <v>1271</v>
      </c>
      <c r="D54" s="51"/>
      <c r="E54" s="51"/>
      <c r="F54" s="74"/>
    </row>
    <row r="55" spans="1:6" ht="19.5" customHeight="1" thickBot="1" thickTop="1">
      <c r="A55" s="35"/>
      <c r="B55" s="52" t="s">
        <v>472</v>
      </c>
      <c r="C55" s="129" t="s">
        <v>474</v>
      </c>
      <c r="D55" s="58"/>
      <c r="E55" s="51"/>
      <c r="F55" s="58"/>
    </row>
    <row r="56" spans="1:9" s="103" customFormat="1" ht="19.5" customHeight="1" thickBot="1" thickTop="1">
      <c r="A56" s="104"/>
      <c r="B56" s="105"/>
      <c r="C56" s="55"/>
      <c r="D56" s="137" t="s">
        <v>1271</v>
      </c>
      <c r="E56" s="107"/>
      <c r="F56" s="58"/>
      <c r="G56" s="40"/>
      <c r="H56" s="40"/>
      <c r="I56" s="40"/>
    </row>
    <row r="57" spans="1:6" ht="19.5" customHeight="1" thickBot="1" thickTop="1">
      <c r="A57" s="35"/>
      <c r="B57" s="52" t="s">
        <v>472</v>
      </c>
      <c r="C57" s="73"/>
      <c r="D57" s="129" t="s">
        <v>1287</v>
      </c>
      <c r="E57" s="56"/>
      <c r="F57" s="56"/>
    </row>
    <row r="58" spans="1:6" ht="19.5" customHeight="1" thickBot="1" thickTop="1">
      <c r="A58" s="71"/>
      <c r="B58" s="72"/>
      <c r="C58" s="137" t="s">
        <v>1272</v>
      </c>
      <c r="D58" s="58"/>
      <c r="E58" s="58"/>
      <c r="F58" s="56"/>
    </row>
    <row r="59" spans="1:6" ht="19.5" customHeight="1" thickBot="1" thickTop="1">
      <c r="A59" s="36">
        <v>245</v>
      </c>
      <c r="B59" s="52" t="s">
        <v>480</v>
      </c>
      <c r="C59" s="129" t="s">
        <v>474</v>
      </c>
      <c r="D59" s="57"/>
      <c r="E59" s="58"/>
      <c r="F59" s="58"/>
    </row>
    <row r="60" spans="1:9" s="103" customFormat="1" ht="19.5" customHeight="1" thickBot="1" thickTop="1">
      <c r="A60" s="104"/>
      <c r="B60" s="105"/>
      <c r="C60" s="55"/>
      <c r="D60" s="106"/>
      <c r="E60" s="138" t="s">
        <v>577</v>
      </c>
      <c r="F60" s="51"/>
      <c r="G60" s="40"/>
      <c r="H60" s="40"/>
      <c r="I60" s="40"/>
    </row>
    <row r="61" spans="1:6" ht="19.5" customHeight="1" thickBot="1" thickTop="1">
      <c r="A61" s="36">
        <v>232</v>
      </c>
      <c r="B61" s="52" t="s">
        <v>554</v>
      </c>
      <c r="C61" s="151"/>
      <c r="D61" s="51"/>
      <c r="E61" s="129" t="s">
        <v>1295</v>
      </c>
      <c r="F61" s="51"/>
    </row>
    <row r="62" spans="1:6" ht="19.5" customHeight="1" thickBot="1" thickTop="1">
      <c r="A62" s="71"/>
      <c r="B62" s="72"/>
      <c r="C62" s="137" t="s">
        <v>607</v>
      </c>
      <c r="D62" s="51"/>
      <c r="E62" s="74"/>
      <c r="F62" s="51"/>
    </row>
    <row r="63" spans="1:6" ht="19.5" customHeight="1" thickBot="1" thickTop="1">
      <c r="A63" s="35"/>
      <c r="B63" s="52" t="s">
        <v>472</v>
      </c>
      <c r="C63" s="129" t="s">
        <v>474</v>
      </c>
      <c r="D63" s="58"/>
      <c r="E63" s="58"/>
      <c r="F63" s="57"/>
    </row>
    <row r="64" spans="1:6" s="103" customFormat="1" ht="19.5" customHeight="1" thickBot="1" thickTop="1">
      <c r="A64" s="104"/>
      <c r="B64" s="105"/>
      <c r="C64" s="55"/>
      <c r="D64" s="138" t="s">
        <v>577</v>
      </c>
      <c r="E64" s="107"/>
      <c r="F64" s="107"/>
    </row>
    <row r="65" spans="1:9" ht="19.5" customHeight="1" thickBot="1" thickTop="1">
      <c r="A65" s="35"/>
      <c r="B65" s="52" t="s">
        <v>472</v>
      </c>
      <c r="C65" s="73"/>
      <c r="D65" s="129" t="s">
        <v>1288</v>
      </c>
      <c r="E65" s="57"/>
      <c r="F65" s="51"/>
      <c r="G65" s="43"/>
      <c r="H65" s="38"/>
      <c r="I65" s="38"/>
    </row>
    <row r="66" spans="1:9" ht="19.5" customHeight="1" thickBot="1" thickTop="1">
      <c r="A66" s="71"/>
      <c r="B66" s="72"/>
      <c r="C66" s="137" t="s">
        <v>577</v>
      </c>
      <c r="D66" s="58"/>
      <c r="E66" s="51"/>
      <c r="F66" s="51"/>
      <c r="G66" s="43"/>
      <c r="H66" s="38"/>
      <c r="I66" s="38"/>
    </row>
    <row r="67" spans="1:9" ht="19.5" customHeight="1" thickBot="1" thickTop="1">
      <c r="A67" s="37">
        <v>219</v>
      </c>
      <c r="B67" s="52" t="s">
        <v>517</v>
      </c>
      <c r="C67" s="129" t="s">
        <v>474</v>
      </c>
      <c r="D67" s="57"/>
      <c r="E67" s="57"/>
      <c r="F67" s="51"/>
      <c r="G67" s="38"/>
      <c r="H67" s="38"/>
      <c r="I67" s="38"/>
    </row>
    <row r="68" spans="1:6" ht="30.75" customHeight="1" thickTop="1">
      <c r="A68" s="39"/>
      <c r="B68" s="213" t="s">
        <v>171</v>
      </c>
      <c r="C68" s="213"/>
      <c r="D68" s="213"/>
      <c r="E68" s="213"/>
      <c r="F68" s="213"/>
    </row>
    <row r="69" spans="1:6" ht="19.5" customHeight="1">
      <c r="A69" s="43"/>
      <c r="B69" s="43" t="s">
        <v>82</v>
      </c>
      <c r="C69" s="43"/>
      <c r="D69" s="44"/>
      <c r="E69" s="44"/>
      <c r="F69" s="44" t="s">
        <v>417</v>
      </c>
    </row>
    <row r="70" spans="1:6" ht="30" customHeight="1">
      <c r="A70" s="146"/>
      <c r="B70" s="146" t="s">
        <v>42</v>
      </c>
      <c r="C70" s="146"/>
      <c r="D70" s="149"/>
      <c r="E70" s="150"/>
      <c r="F70" s="147" t="s">
        <v>46</v>
      </c>
    </row>
    <row r="71" spans="1:6" ht="30" customHeight="1" hidden="1" thickBot="1" thickTop="1">
      <c r="A71" s="146"/>
      <c r="B71" s="146"/>
      <c r="C71" s="146"/>
      <c r="D71" s="149"/>
      <c r="E71" s="150"/>
      <c r="F71" s="147"/>
    </row>
    <row r="72" spans="1:6" ht="19.5" customHeight="1" thickBot="1">
      <c r="A72" s="37">
        <v>215</v>
      </c>
      <c r="B72" s="52" t="s">
        <v>548</v>
      </c>
      <c r="C72" s="68"/>
      <c r="D72" s="51"/>
      <c r="E72" s="51"/>
      <c r="F72" s="51"/>
    </row>
    <row r="73" spans="1:6" ht="19.5" customHeight="1" thickBot="1" thickTop="1">
      <c r="A73" s="71"/>
      <c r="B73" s="72"/>
      <c r="C73" s="137" t="s">
        <v>606</v>
      </c>
      <c r="D73" s="51"/>
      <c r="E73" s="51"/>
      <c r="F73" s="51"/>
    </row>
    <row r="74" spans="1:6" ht="19.5" customHeight="1" thickBot="1" thickTop="1">
      <c r="A74" s="35"/>
      <c r="B74" s="52" t="s">
        <v>472</v>
      </c>
      <c r="C74" s="129" t="s">
        <v>474</v>
      </c>
      <c r="D74" s="58"/>
      <c r="E74" s="51"/>
      <c r="F74" s="51"/>
    </row>
    <row r="75" spans="1:6" ht="19.5" customHeight="1" thickBot="1" thickTop="1">
      <c r="A75" s="104"/>
      <c r="B75" s="105"/>
      <c r="C75" s="55"/>
      <c r="D75" s="137" t="s">
        <v>606</v>
      </c>
      <c r="E75" s="107"/>
      <c r="F75" s="107"/>
    </row>
    <row r="76" spans="1:6" ht="19.5" customHeight="1" thickBot="1" thickTop="1">
      <c r="A76" s="35">
        <v>247</v>
      </c>
      <c r="B76" s="52" t="s">
        <v>495</v>
      </c>
      <c r="C76" s="73"/>
      <c r="D76" s="129" t="s">
        <v>888</v>
      </c>
      <c r="E76" s="56"/>
      <c r="F76" s="57"/>
    </row>
    <row r="77" spans="1:6" ht="19.5" customHeight="1" thickBot="1" thickTop="1">
      <c r="A77" s="71"/>
      <c r="B77" s="72"/>
      <c r="C77" s="137" t="s">
        <v>618</v>
      </c>
      <c r="D77" s="58"/>
      <c r="E77" s="58"/>
      <c r="F77" s="51"/>
    </row>
    <row r="78" spans="1:6" ht="19.5" customHeight="1" thickBot="1" thickTop="1">
      <c r="A78" s="36">
        <v>226</v>
      </c>
      <c r="B78" s="52" t="s">
        <v>503</v>
      </c>
      <c r="C78" s="129" t="s">
        <v>502</v>
      </c>
      <c r="D78" s="57"/>
      <c r="E78" s="58"/>
      <c r="F78" s="57"/>
    </row>
    <row r="79" spans="1:6" ht="19.5" customHeight="1" thickBot="1" thickTop="1">
      <c r="A79" s="104"/>
      <c r="B79" s="105"/>
      <c r="C79" s="55"/>
      <c r="D79" s="106"/>
      <c r="E79" s="137" t="s">
        <v>606</v>
      </c>
      <c r="F79" s="57"/>
    </row>
    <row r="80" spans="1:6" ht="19.5" customHeight="1" thickBot="1" thickTop="1">
      <c r="A80" s="36">
        <v>230</v>
      </c>
      <c r="B80" s="52" t="s">
        <v>553</v>
      </c>
      <c r="C80" s="151"/>
      <c r="D80" s="51"/>
      <c r="E80" s="129" t="s">
        <v>719</v>
      </c>
      <c r="F80" s="74"/>
    </row>
    <row r="81" spans="1:6" ht="19.5" customHeight="1" thickBot="1" thickTop="1">
      <c r="A81" s="71"/>
      <c r="B81" s="72"/>
      <c r="C81" s="137" t="s">
        <v>600</v>
      </c>
      <c r="D81" s="51"/>
      <c r="E81" s="58"/>
      <c r="F81" s="58"/>
    </row>
    <row r="82" spans="1:6" ht="19.5" customHeight="1" thickBot="1" thickTop="1">
      <c r="A82" s="35"/>
      <c r="B82" s="52" t="s">
        <v>472</v>
      </c>
      <c r="C82" s="129" t="s">
        <v>474</v>
      </c>
      <c r="D82" s="58"/>
      <c r="E82" s="58"/>
      <c r="F82" s="58"/>
    </row>
    <row r="83" spans="1:6" ht="19.5" customHeight="1" thickBot="1" thickTop="1">
      <c r="A83" s="104"/>
      <c r="B83" s="105"/>
      <c r="C83" s="55"/>
      <c r="D83" s="138" t="s">
        <v>600</v>
      </c>
      <c r="E83" s="107"/>
      <c r="F83" s="56"/>
    </row>
    <row r="84" spans="1:6" ht="19.5" customHeight="1" thickBot="1" thickTop="1">
      <c r="A84" s="35"/>
      <c r="B84" s="52" t="s">
        <v>472</v>
      </c>
      <c r="C84" s="73"/>
      <c r="D84" s="129" t="s">
        <v>1289</v>
      </c>
      <c r="E84" s="57"/>
      <c r="F84" s="56"/>
    </row>
    <row r="85" spans="1:6" ht="19.5" customHeight="1" thickBot="1" thickTop="1">
      <c r="A85" s="71"/>
      <c r="B85" s="72"/>
      <c r="C85" s="137" t="s">
        <v>587</v>
      </c>
      <c r="D85" s="58"/>
      <c r="E85" s="51"/>
      <c r="F85" s="58"/>
    </row>
    <row r="86" spans="1:6" ht="19.5" customHeight="1" thickBot="1" thickTop="1">
      <c r="A86" s="31">
        <v>244</v>
      </c>
      <c r="B86" s="52" t="s">
        <v>542</v>
      </c>
      <c r="C86" s="129" t="s">
        <v>474</v>
      </c>
      <c r="D86" s="57"/>
      <c r="E86" s="57"/>
      <c r="F86" s="58"/>
    </row>
    <row r="87" spans="1:6" ht="19.5" customHeight="1" thickBot="1" thickTop="1">
      <c r="A87" s="104"/>
      <c r="B87" s="105"/>
      <c r="C87" s="55"/>
      <c r="D87" s="106"/>
      <c r="E87" s="107"/>
      <c r="F87" s="137" t="s">
        <v>606</v>
      </c>
    </row>
    <row r="88" spans="1:6" ht="19.5" customHeight="1" thickBot="1" thickTop="1">
      <c r="A88" s="31">
        <v>233</v>
      </c>
      <c r="B88" s="52" t="s">
        <v>477</v>
      </c>
      <c r="C88" s="68"/>
      <c r="D88" s="51"/>
      <c r="E88" s="51"/>
      <c r="F88" s="141" t="s">
        <v>1299</v>
      </c>
    </row>
    <row r="89" spans="1:6" ht="19.5" customHeight="1" thickBot="1" thickTop="1">
      <c r="A89" s="71"/>
      <c r="B89" s="72"/>
      <c r="C89" s="137" t="s">
        <v>1275</v>
      </c>
      <c r="D89" s="51"/>
      <c r="E89" s="51"/>
      <c r="F89" s="142"/>
    </row>
    <row r="90" spans="1:6" ht="19.5" customHeight="1" thickBot="1" thickTop="1">
      <c r="A90" s="35"/>
      <c r="B90" s="52" t="s">
        <v>472</v>
      </c>
      <c r="C90" s="129" t="s">
        <v>474</v>
      </c>
      <c r="D90" s="58"/>
      <c r="E90" s="51"/>
      <c r="F90" s="142"/>
    </row>
    <row r="91" spans="1:6" ht="19.5" customHeight="1" thickBot="1" thickTop="1">
      <c r="A91" s="104"/>
      <c r="B91" s="105"/>
      <c r="C91" s="55"/>
      <c r="D91" s="137" t="s">
        <v>605</v>
      </c>
      <c r="E91" s="107"/>
      <c r="F91" s="142"/>
    </row>
    <row r="92" spans="1:6" ht="19.5" customHeight="1" thickBot="1" thickTop="1">
      <c r="A92" s="35"/>
      <c r="B92" s="52" t="s">
        <v>472</v>
      </c>
      <c r="C92" s="73"/>
      <c r="D92" s="129" t="s">
        <v>1198</v>
      </c>
      <c r="E92" s="56"/>
      <c r="F92" s="143"/>
    </row>
    <row r="93" spans="1:6" ht="19.5" customHeight="1" thickBot="1" thickTop="1">
      <c r="A93" s="71"/>
      <c r="B93" s="72"/>
      <c r="C93" s="137" t="s">
        <v>605</v>
      </c>
      <c r="D93" s="58"/>
      <c r="E93" s="58"/>
      <c r="F93" s="143"/>
    </row>
    <row r="94" spans="1:6" ht="19.5" customHeight="1" thickBot="1" thickTop="1">
      <c r="A94" s="36">
        <v>217</v>
      </c>
      <c r="B94" s="52" t="s">
        <v>508</v>
      </c>
      <c r="C94" s="129" t="s">
        <v>474</v>
      </c>
      <c r="D94" s="57"/>
      <c r="E94" s="58"/>
      <c r="F94" s="142"/>
    </row>
    <row r="95" spans="1:6" ht="19.5" customHeight="1" thickBot="1" thickTop="1">
      <c r="A95" s="104"/>
      <c r="B95" s="105"/>
      <c r="C95" s="55"/>
      <c r="D95" s="106"/>
      <c r="E95" s="138" t="s">
        <v>605</v>
      </c>
      <c r="F95" s="135"/>
    </row>
    <row r="96" spans="1:6" ht="19.5" customHeight="1" thickBot="1" thickTop="1">
      <c r="A96" s="36">
        <v>252</v>
      </c>
      <c r="B96" s="52" t="s">
        <v>543</v>
      </c>
      <c r="C96" s="151"/>
      <c r="D96" s="51"/>
      <c r="E96" s="129" t="s">
        <v>1296</v>
      </c>
      <c r="F96" s="77"/>
    </row>
    <row r="97" spans="1:6" ht="19.5" customHeight="1" thickBot="1" thickTop="1">
      <c r="A97" s="71"/>
      <c r="B97" s="72"/>
      <c r="C97" s="137" t="s">
        <v>1276</v>
      </c>
      <c r="D97" s="51"/>
      <c r="E97" s="74"/>
      <c r="F97" s="77"/>
    </row>
    <row r="98" spans="1:6" ht="19.5" customHeight="1" thickBot="1" thickTop="1">
      <c r="A98" s="35"/>
      <c r="B98" s="52" t="s">
        <v>472</v>
      </c>
      <c r="C98" s="129" t="s">
        <v>474</v>
      </c>
      <c r="D98" s="58"/>
      <c r="E98" s="58"/>
      <c r="F98" s="76"/>
    </row>
    <row r="99" spans="1:6" ht="19.5" customHeight="1" thickBot="1" thickTop="1">
      <c r="A99" s="104"/>
      <c r="B99" s="105"/>
      <c r="C99" s="55"/>
      <c r="D99" s="138" t="s">
        <v>585</v>
      </c>
      <c r="E99" s="107"/>
      <c r="F99" s="135"/>
    </row>
    <row r="100" spans="1:6" ht="19.5" customHeight="1" thickBot="1" thickTop="1">
      <c r="A100" s="35"/>
      <c r="B100" s="52" t="s">
        <v>472</v>
      </c>
      <c r="C100" s="73"/>
      <c r="D100" s="129" t="s">
        <v>1290</v>
      </c>
      <c r="E100" s="57"/>
      <c r="F100" s="77"/>
    </row>
    <row r="101" spans="1:6" ht="19.5" customHeight="1" thickBot="1" thickTop="1">
      <c r="A101" s="71"/>
      <c r="B101" s="72"/>
      <c r="C101" s="137" t="s">
        <v>585</v>
      </c>
      <c r="D101" s="58"/>
      <c r="E101" s="51"/>
      <c r="F101" s="77"/>
    </row>
    <row r="102" spans="1:6" ht="19.5" customHeight="1" thickBot="1" thickTop="1">
      <c r="A102" s="37">
        <v>220</v>
      </c>
      <c r="B102" s="52" t="s">
        <v>489</v>
      </c>
      <c r="C102" s="129" t="s">
        <v>474</v>
      </c>
      <c r="D102" s="57"/>
      <c r="E102" s="57"/>
      <c r="F102" s="77"/>
    </row>
    <row r="103" spans="1:6" ht="19.5" customHeight="1" thickBot="1" thickTop="1">
      <c r="A103" s="104"/>
      <c r="B103" s="105"/>
      <c r="C103" s="55"/>
      <c r="D103" s="106"/>
      <c r="E103" s="107"/>
      <c r="F103" s="59" t="s">
        <v>599</v>
      </c>
    </row>
    <row r="104" spans="1:6" ht="19.5" customHeight="1" thickBot="1" thickTop="1">
      <c r="A104" s="37">
        <v>243</v>
      </c>
      <c r="B104" s="52" t="s">
        <v>518</v>
      </c>
      <c r="C104" s="68"/>
      <c r="D104" s="51"/>
      <c r="E104" s="51"/>
      <c r="F104" s="130" t="s">
        <v>1300</v>
      </c>
    </row>
    <row r="105" spans="1:6" ht="19.5" customHeight="1" thickBot="1" thickTop="1">
      <c r="A105" s="71"/>
      <c r="B105" s="72"/>
      <c r="C105" s="137" t="s">
        <v>566</v>
      </c>
      <c r="D105" s="51"/>
      <c r="E105" s="51"/>
      <c r="F105" s="77"/>
    </row>
    <row r="106" spans="1:6" ht="19.5" customHeight="1" thickBot="1" thickTop="1">
      <c r="A106" s="35"/>
      <c r="B106" s="52" t="s">
        <v>472</v>
      </c>
      <c r="C106" s="129" t="s">
        <v>474</v>
      </c>
      <c r="D106" s="58"/>
      <c r="E106" s="51"/>
      <c r="F106" s="77"/>
    </row>
    <row r="107" spans="1:6" ht="19.5" customHeight="1" thickBot="1" thickTop="1">
      <c r="A107" s="104"/>
      <c r="B107" s="105"/>
      <c r="C107" s="55"/>
      <c r="D107" s="137" t="s">
        <v>566</v>
      </c>
      <c r="E107" s="107"/>
      <c r="F107" s="135"/>
    </row>
    <row r="108" spans="1:6" ht="19.5" customHeight="1" thickBot="1" thickTop="1">
      <c r="A108" s="35"/>
      <c r="B108" s="52" t="s">
        <v>472</v>
      </c>
      <c r="C108" s="73"/>
      <c r="D108" s="129" t="s">
        <v>1291</v>
      </c>
      <c r="E108" s="56"/>
      <c r="F108" s="76"/>
    </row>
    <row r="109" spans="1:6" ht="19.5" customHeight="1" thickBot="1" thickTop="1">
      <c r="A109" s="71"/>
      <c r="B109" s="72"/>
      <c r="C109" s="137" t="s">
        <v>572</v>
      </c>
      <c r="D109" s="58"/>
      <c r="E109" s="58"/>
      <c r="F109" s="77"/>
    </row>
    <row r="110" spans="1:6" ht="19.5" customHeight="1" thickBot="1" thickTop="1">
      <c r="A110" s="36">
        <v>228</v>
      </c>
      <c r="B110" s="52" t="s">
        <v>484</v>
      </c>
      <c r="C110" s="129" t="s">
        <v>474</v>
      </c>
      <c r="D110" s="57"/>
      <c r="E110" s="58"/>
      <c r="F110" s="76"/>
    </row>
    <row r="111" spans="1:6" ht="19.5" customHeight="1" thickBot="1" thickTop="1">
      <c r="A111" s="104"/>
      <c r="B111" s="105"/>
      <c r="C111" s="55"/>
      <c r="D111" s="106"/>
      <c r="E111" s="137" t="s">
        <v>582</v>
      </c>
      <c r="F111" s="76"/>
    </row>
    <row r="112" spans="1:6" ht="19.5" customHeight="1" thickBot="1" thickTop="1">
      <c r="A112" s="36">
        <v>227</v>
      </c>
      <c r="B112" s="52" t="s">
        <v>544</v>
      </c>
      <c r="C112" s="151"/>
      <c r="D112" s="51"/>
      <c r="E112" s="129" t="s">
        <v>1297</v>
      </c>
      <c r="F112" s="144"/>
    </row>
    <row r="113" spans="1:6" ht="19.5" customHeight="1" thickBot="1" thickTop="1">
      <c r="A113" s="71"/>
      <c r="B113" s="72"/>
      <c r="C113" s="137" t="s">
        <v>1278</v>
      </c>
      <c r="D113" s="51"/>
      <c r="E113" s="58"/>
      <c r="F113" s="142"/>
    </row>
    <row r="114" spans="1:6" ht="19.5" customHeight="1" thickBot="1" thickTop="1">
      <c r="A114" s="35"/>
      <c r="B114" s="52" t="s">
        <v>472</v>
      </c>
      <c r="C114" s="129" t="s">
        <v>474</v>
      </c>
      <c r="D114" s="58"/>
      <c r="E114" s="58"/>
      <c r="F114" s="142"/>
    </row>
    <row r="115" spans="1:6" ht="19.5" customHeight="1" thickBot="1" thickTop="1">
      <c r="A115" s="104"/>
      <c r="B115" s="105"/>
      <c r="C115" s="55"/>
      <c r="D115" s="138" t="s">
        <v>582</v>
      </c>
      <c r="E115" s="107"/>
      <c r="F115" s="143"/>
    </row>
    <row r="116" spans="1:6" ht="19.5" customHeight="1" thickBot="1" thickTop="1">
      <c r="A116" s="35"/>
      <c r="B116" s="52" t="s">
        <v>472</v>
      </c>
      <c r="C116" s="73"/>
      <c r="D116" s="129" t="s">
        <v>1292</v>
      </c>
      <c r="E116" s="57"/>
      <c r="F116" s="143"/>
    </row>
    <row r="117" spans="1:6" ht="19.5" customHeight="1" thickBot="1" thickTop="1">
      <c r="A117" s="71"/>
      <c r="B117" s="72"/>
      <c r="C117" s="137" t="s">
        <v>582</v>
      </c>
      <c r="D117" s="58"/>
      <c r="E117" s="51"/>
      <c r="F117" s="142"/>
    </row>
    <row r="118" spans="1:6" ht="19.5" customHeight="1" thickBot="1" thickTop="1">
      <c r="A118" s="31">
        <v>240</v>
      </c>
      <c r="B118" s="52" t="s">
        <v>556</v>
      </c>
      <c r="C118" s="129" t="s">
        <v>474</v>
      </c>
      <c r="D118" s="57"/>
      <c r="E118" s="57"/>
      <c r="F118" s="142"/>
    </row>
    <row r="119" spans="1:6" ht="19.5" customHeight="1" thickBot="1" thickTop="1">
      <c r="A119" s="104"/>
      <c r="B119" s="105"/>
      <c r="C119" s="55"/>
      <c r="D119" s="106"/>
      <c r="E119" s="107"/>
      <c r="F119" s="138" t="s">
        <v>599</v>
      </c>
    </row>
    <row r="120" spans="1:6" ht="19.5" customHeight="1" thickBot="1" thickTop="1">
      <c r="A120" s="31">
        <v>231</v>
      </c>
      <c r="B120" s="52" t="s">
        <v>520</v>
      </c>
      <c r="C120" s="73"/>
      <c r="D120" s="51"/>
      <c r="E120" s="51"/>
      <c r="F120" s="129" t="s">
        <v>704</v>
      </c>
    </row>
    <row r="121" spans="1:6" ht="19.5" customHeight="1" thickBot="1" thickTop="1">
      <c r="A121" s="71"/>
      <c r="B121" s="72"/>
      <c r="C121" s="137" t="s">
        <v>1280</v>
      </c>
      <c r="D121" s="51"/>
      <c r="E121" s="51"/>
      <c r="F121" s="74"/>
    </row>
    <row r="122" spans="1:6" ht="19.5" customHeight="1" thickBot="1" thickTop="1">
      <c r="A122" s="35"/>
      <c r="B122" s="52" t="s">
        <v>472</v>
      </c>
      <c r="C122" s="129" t="s">
        <v>474</v>
      </c>
      <c r="D122" s="58"/>
      <c r="E122" s="51"/>
      <c r="F122" s="58"/>
    </row>
    <row r="123" spans="1:6" ht="19.5" customHeight="1" thickBot="1" thickTop="1">
      <c r="A123" s="104"/>
      <c r="B123" s="105"/>
      <c r="C123" s="55"/>
      <c r="D123" s="137" t="s">
        <v>1280</v>
      </c>
      <c r="E123" s="107"/>
      <c r="F123" s="58"/>
    </row>
    <row r="124" spans="1:6" ht="19.5" customHeight="1" thickBot="1" thickTop="1">
      <c r="A124" s="35"/>
      <c r="B124" s="52" t="s">
        <v>472</v>
      </c>
      <c r="C124" s="73"/>
      <c r="D124" s="129" t="s">
        <v>1113</v>
      </c>
      <c r="E124" s="56"/>
      <c r="F124" s="56"/>
    </row>
    <row r="125" spans="1:6" ht="19.5" customHeight="1" thickBot="1" thickTop="1">
      <c r="A125" s="71"/>
      <c r="B125" s="72"/>
      <c r="C125" s="137" t="s">
        <v>1281</v>
      </c>
      <c r="D125" s="58"/>
      <c r="E125" s="58"/>
      <c r="F125" s="56"/>
    </row>
    <row r="126" spans="1:6" ht="19.5" customHeight="1" thickBot="1" thickTop="1">
      <c r="A126" s="36">
        <v>250</v>
      </c>
      <c r="B126" s="52" t="s">
        <v>545</v>
      </c>
      <c r="C126" s="129" t="s">
        <v>474</v>
      </c>
      <c r="D126" s="57"/>
      <c r="E126" s="58"/>
      <c r="F126" s="58"/>
    </row>
    <row r="127" spans="1:6" ht="19.5" customHeight="1" thickBot="1" thickTop="1">
      <c r="A127" s="104"/>
      <c r="B127" s="105"/>
      <c r="C127" s="55"/>
      <c r="D127" s="106"/>
      <c r="E127" s="138" t="s">
        <v>599</v>
      </c>
      <c r="F127" s="51"/>
    </row>
    <row r="128" spans="1:6" ht="19.5" customHeight="1" thickBot="1" thickTop="1">
      <c r="A128" s="36">
        <v>235</v>
      </c>
      <c r="B128" s="52" t="s">
        <v>559</v>
      </c>
      <c r="C128" s="151"/>
      <c r="D128" s="51"/>
      <c r="E128" s="129" t="s">
        <v>1298</v>
      </c>
      <c r="F128" s="51"/>
    </row>
    <row r="129" spans="1:6" ht="19.5" customHeight="1" thickBot="1" thickTop="1">
      <c r="A129" s="71"/>
      <c r="B129" s="72"/>
      <c r="C129" s="137" t="s">
        <v>574</v>
      </c>
      <c r="D129" s="51"/>
      <c r="E129" s="74"/>
      <c r="F129" s="51"/>
    </row>
    <row r="130" spans="1:6" ht="19.5" customHeight="1" thickBot="1" thickTop="1">
      <c r="A130" s="35">
        <v>246</v>
      </c>
      <c r="B130" s="52" t="s">
        <v>541</v>
      </c>
      <c r="C130" s="129" t="s">
        <v>1282</v>
      </c>
      <c r="D130" s="58"/>
      <c r="E130" s="58"/>
      <c r="F130" s="140" t="s">
        <v>36</v>
      </c>
    </row>
    <row r="131" spans="1:6" ht="19.5" customHeight="1" thickBot="1" thickTop="1">
      <c r="A131" s="104"/>
      <c r="B131" s="105"/>
      <c r="C131" s="55"/>
      <c r="D131" s="138" t="s">
        <v>599</v>
      </c>
      <c r="E131" s="107"/>
      <c r="F131" s="107"/>
    </row>
    <row r="132" spans="1:6" ht="19.5" customHeight="1" thickBot="1" thickTop="1">
      <c r="A132" s="35"/>
      <c r="B132" s="52" t="s">
        <v>472</v>
      </c>
      <c r="C132" s="73"/>
      <c r="D132" s="129" t="s">
        <v>1294</v>
      </c>
      <c r="E132" s="57"/>
      <c r="F132" s="52" t="s">
        <v>577</v>
      </c>
    </row>
    <row r="133" spans="1:6" ht="19.5" thickBot="1" thickTop="1">
      <c r="A133" s="71"/>
      <c r="B133" s="72"/>
      <c r="C133" s="137" t="s">
        <v>599</v>
      </c>
      <c r="D133" s="58"/>
      <c r="E133" s="59" t="s">
        <v>599</v>
      </c>
      <c r="F133" s="139"/>
    </row>
    <row r="134" spans="1:6" ht="19.5" thickBot="1" thickTop="1">
      <c r="A134" s="37">
        <v>214</v>
      </c>
      <c r="B134" s="52" t="s">
        <v>524</v>
      </c>
      <c r="C134" s="129" t="s">
        <v>474</v>
      </c>
      <c r="D134" s="57"/>
      <c r="E134" s="130" t="s">
        <v>1301</v>
      </c>
      <c r="F134" s="137" t="s">
        <v>599</v>
      </c>
    </row>
    <row r="135" ht="18.75" thickTop="1"/>
  </sheetData>
  <sheetProtection/>
  <mergeCells count="2">
    <mergeCell ref="B68:F68"/>
    <mergeCell ref="B1:F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  <rowBreaks count="1" manualBreakCount="1">
    <brk id="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BC188"/>
  <sheetViews>
    <sheetView view="pageBreakPreview" zoomScale="60" zoomScalePageLayoutView="0" workbookViewId="0" topLeftCell="A1">
      <selection activeCell="A1" sqref="A1"/>
    </sheetView>
  </sheetViews>
  <sheetFormatPr defaultColWidth="10.25390625" defaultRowHeight="12.75"/>
  <cols>
    <col min="1" max="1" width="5.625" style="0" customWidth="1"/>
    <col min="2" max="2" width="43.25390625" style="0" customWidth="1"/>
    <col min="3" max="22" width="5.625" style="0" customWidth="1"/>
    <col min="23" max="23" width="10.25390625" style="9" customWidth="1"/>
    <col min="24" max="24" width="5.625" style="0" customWidth="1"/>
    <col min="25" max="25" width="2.125" style="0" customWidth="1"/>
    <col min="26" max="26" width="5.75390625" style="0" customWidth="1"/>
    <col min="27" max="27" width="10.25390625" style="0" customWidth="1"/>
    <col min="28" max="28" width="20.125" style="0" bestFit="1" customWidth="1"/>
    <col min="29" max="29" width="2.75390625" style="0" customWidth="1"/>
    <col min="30" max="30" width="20.125" style="0" bestFit="1" customWidth="1"/>
    <col min="31" max="31" width="14.75390625" style="180" bestFit="1" customWidth="1"/>
    <col min="32" max="32" width="8.00390625" style="0" customWidth="1"/>
    <col min="33" max="33" width="6.625" style="0" bestFit="1" customWidth="1"/>
    <col min="34" max="34" width="10.25390625" style="0" customWidth="1"/>
    <col min="35" max="35" width="3.875" style="40" customWidth="1"/>
    <col min="36" max="37" width="4.375" style="40" bestFit="1" customWidth="1"/>
    <col min="38" max="38" width="20.75390625" style="40" customWidth="1"/>
    <col min="39" max="39" width="4.75390625" style="40" bestFit="1" customWidth="1"/>
    <col min="40" max="40" width="20.75390625" style="40" customWidth="1"/>
    <col min="41" max="47" width="4.00390625" style="40" customWidth="1"/>
    <col min="48" max="48" width="10.375" style="62" bestFit="1" customWidth="1"/>
    <col min="49" max="49" width="6.00390625" style="62" customWidth="1"/>
    <col min="50" max="50" width="4.00390625" style="62" customWidth="1"/>
    <col min="51" max="51" width="8.75390625" style="62" customWidth="1"/>
    <col min="52" max="54" width="4.75390625" style="0" customWidth="1"/>
    <col min="55" max="55" width="6.25390625" style="0" bestFit="1" customWidth="1"/>
    <col min="56" max="248" width="10.25390625" style="0" customWidth="1"/>
    <col min="249" max="249" width="4.375" style="0" customWidth="1"/>
    <col min="250" max="250" width="5.625" style="0" customWidth="1"/>
    <col min="251" max="251" width="43.25390625" style="0" customWidth="1"/>
    <col min="252" max="252" width="5.625" style="0" customWidth="1"/>
    <col min="253" max="253" width="5.75390625" style="0" customWidth="1"/>
    <col min="254" max="16384" width="5.625" style="0" customWidth="1"/>
  </cols>
  <sheetData>
    <row r="1" spans="1:51" s="38" customFormat="1" ht="30.75" customHeight="1" thickBot="1">
      <c r="A1" s="172"/>
      <c r="B1" s="212" t="str">
        <f>+Seznam!$C$2</f>
        <v>STEN MARKETING OPEN 2014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179"/>
      <c r="AI1" s="39"/>
      <c r="AJ1" s="39"/>
      <c r="AK1" s="41" t="s">
        <v>43</v>
      </c>
      <c r="AL1" s="39"/>
      <c r="AM1" s="66">
        <v>5</v>
      </c>
      <c r="AN1" s="39"/>
      <c r="AO1" s="41"/>
      <c r="AP1" s="39"/>
      <c r="AQ1" s="39"/>
      <c r="AR1" s="39"/>
      <c r="AS1" s="42"/>
      <c r="AT1" s="39"/>
      <c r="AU1" s="39"/>
      <c r="AV1" s="42"/>
      <c r="AW1" s="42"/>
      <c r="AX1" s="42"/>
      <c r="AY1" s="42"/>
    </row>
    <row r="2" spans="1:51" s="38" customFormat="1" ht="19.5" customHeight="1" thickBot="1">
      <c r="A2" s="43"/>
      <c r="B2" s="43" t="str">
        <f>+Seznam!$C$3</f>
        <v>Praha</v>
      </c>
      <c r="C2" s="43"/>
      <c r="D2" s="44"/>
      <c r="E2" s="44"/>
      <c r="F2" s="44"/>
      <c r="G2" s="45"/>
      <c r="H2" s="45"/>
      <c r="I2" s="39"/>
      <c r="J2" s="39"/>
      <c r="K2" s="42"/>
      <c r="L2" s="39"/>
      <c r="M2" s="39"/>
      <c r="N2" s="39"/>
      <c r="O2" s="43"/>
      <c r="P2" s="45"/>
      <c r="Q2" s="45"/>
      <c r="R2" s="45"/>
      <c r="S2" s="45"/>
      <c r="T2" s="45"/>
      <c r="U2" s="45"/>
      <c r="V2" s="45"/>
      <c r="W2" s="45"/>
      <c r="X2" s="45"/>
      <c r="Y2" s="46"/>
      <c r="Z2" s="43"/>
      <c r="AA2" s="43"/>
      <c r="AB2" s="43"/>
      <c r="AC2" s="43"/>
      <c r="AD2" s="44" t="str">
        <f>+Seznam!$H$3&amp;IF(+Seznam!$J$3="",""," - ")&amp;IF(+Seznam!$J$3="","",+Seznam!$J$3)</f>
        <v>14.9.2014</v>
      </c>
      <c r="AE2" s="181"/>
      <c r="AI2" s="45"/>
      <c r="AJ2" s="45"/>
      <c r="AK2" s="124" t="s">
        <v>78</v>
      </c>
      <c r="AL2" s="45"/>
      <c r="AM2" s="125" t="s">
        <v>81</v>
      </c>
      <c r="AN2" s="43"/>
      <c r="AO2" s="43"/>
      <c r="AP2" s="43"/>
      <c r="AQ2" s="39"/>
      <c r="AR2" s="39"/>
      <c r="AS2" s="42"/>
      <c r="AT2" s="39"/>
      <c r="AU2" s="39"/>
      <c r="AV2" s="42"/>
      <c r="AW2" s="42"/>
      <c r="AX2" s="42"/>
      <c r="AY2" s="42"/>
    </row>
    <row r="3" spans="1:51" s="38" customFormat="1" ht="30" customHeight="1">
      <c r="A3" s="146"/>
      <c r="B3" s="146" t="e">
        <f>Seznam!#REF!&amp;" - "&amp;Seznam!#REF!</f>
        <v>#REF!</v>
      </c>
      <c r="C3" s="146"/>
      <c r="D3" s="149"/>
      <c r="E3" s="150"/>
      <c r="F3" s="147"/>
      <c r="W3" s="48"/>
      <c r="X3" s="48"/>
      <c r="Y3" s="48"/>
      <c r="Z3" s="49"/>
      <c r="AA3" s="49"/>
      <c r="AD3" s="147" t="s">
        <v>93</v>
      </c>
      <c r="AE3" s="174"/>
      <c r="AV3" s="48"/>
      <c r="AW3" s="48"/>
      <c r="AX3" s="48"/>
      <c r="AY3" s="48"/>
    </row>
    <row r="4" spans="1:55" ht="19.5" customHeight="1" thickBot="1">
      <c r="A4" s="167"/>
      <c r="B4" s="168" t="s">
        <v>106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Z4" s="10"/>
      <c r="AI4" s="38">
        <v>0</v>
      </c>
      <c r="AJ4" s="136" t="s">
        <v>37</v>
      </c>
      <c r="AK4" s="205" t="s">
        <v>85</v>
      </c>
      <c r="AL4" s="205"/>
      <c r="AM4" s="205" t="s">
        <v>86</v>
      </c>
      <c r="AN4" s="205"/>
      <c r="AO4" s="205" t="s">
        <v>84</v>
      </c>
      <c r="AP4" s="205"/>
      <c r="AQ4" s="205"/>
      <c r="AR4" s="205"/>
      <c r="AS4" s="205"/>
      <c r="AT4" s="47" t="s">
        <v>80</v>
      </c>
      <c r="AU4" s="108" t="s">
        <v>77</v>
      </c>
      <c r="AV4" s="69" t="s">
        <v>38</v>
      </c>
      <c r="AW4" s="53" t="s">
        <v>39</v>
      </c>
      <c r="AX4" s="70" t="s">
        <v>40</v>
      </c>
      <c r="AY4" s="70" t="s">
        <v>170</v>
      </c>
      <c r="AZ4" s="204" t="s">
        <v>98</v>
      </c>
      <c r="BA4" s="204"/>
      <c r="BB4" s="204"/>
      <c r="BC4" t="s">
        <v>104</v>
      </c>
    </row>
    <row r="5" spans="1:55" ht="19.5" customHeight="1" thickBot="1">
      <c r="A5" s="169"/>
      <c r="B5" s="170" t="s">
        <v>97</v>
      </c>
      <c r="C5" s="206">
        <f>IF(A6="","",VLOOKUP(A6,Seznam!$A$5:$E$244,4,1))</f>
      </c>
      <c r="D5" s="207" t="e">
        <v>#REF!</v>
      </c>
      <c r="E5" s="207" t="e">
        <v>#REF!</v>
      </c>
      <c r="F5" s="207" t="e">
        <v>#REF!</v>
      </c>
      <c r="G5" s="207" t="e">
        <v>#REF!</v>
      </c>
      <c r="H5" s="206">
        <f>IF(A8="","",VLOOKUP(A8,Seznam!$A$5:$E$244,4,1))</f>
      </c>
      <c r="I5" s="207" t="e">
        <v>#REF!</v>
      </c>
      <c r="J5" s="207" t="e">
        <v>#REF!</v>
      </c>
      <c r="K5" s="207" t="e">
        <v>#REF!</v>
      </c>
      <c r="L5" s="207" t="e">
        <v>#REF!</v>
      </c>
      <c r="M5" s="206">
        <f>IF(A10="","",VLOOKUP(A10,Seznam!$A$5:$E$244,4,1))</f>
      </c>
      <c r="N5" s="207" t="e">
        <v>#REF!</v>
      </c>
      <c r="O5" s="207" t="e">
        <v>#REF!</v>
      </c>
      <c r="P5" s="207" t="e">
        <v>#REF!</v>
      </c>
      <c r="Q5" s="207" t="e">
        <v>#REF!</v>
      </c>
      <c r="R5" s="206">
        <f>IF(A12="","",VLOOKUP(A12,Seznam!$A$5:$E$244,4,1))</f>
      </c>
      <c r="S5" s="207" t="e">
        <v>#REF!</v>
      </c>
      <c r="T5" s="207" t="e">
        <v>#REF!</v>
      </c>
      <c r="U5" s="207" t="e">
        <v>#REF!</v>
      </c>
      <c r="V5" s="207" t="e">
        <v>#REF!</v>
      </c>
      <c r="W5" s="171" t="s">
        <v>9</v>
      </c>
      <c r="X5" s="208" t="s">
        <v>99</v>
      </c>
      <c r="Y5" s="208"/>
      <c r="Z5" s="208"/>
      <c r="AA5" s="171" t="s">
        <v>10</v>
      </c>
      <c r="AB5" s="209" t="s">
        <v>100</v>
      </c>
      <c r="AC5" s="210"/>
      <c r="AD5" s="211"/>
      <c r="AE5" s="173" t="s">
        <v>103</v>
      </c>
      <c r="AF5" s="173" t="s">
        <v>101</v>
      </c>
      <c r="AG5" s="173" t="s">
        <v>102</v>
      </c>
      <c r="AH5" s="38"/>
      <c r="AI5" s="38">
        <f>IF($AK5="",$AI4,IF($AM5="",$AI4,$AI4+1))</f>
        <v>0</v>
      </c>
      <c r="AJ5" s="38" t="s">
        <v>122</v>
      </c>
      <c r="AK5" s="109">
        <f>IF(A6="","",A6)</f>
      </c>
      <c r="AL5" s="110" t="str">
        <f>IF(AK5="","",VLOOKUP(AK5,Seznam!$A$5:$E$244,2,1))&amp;" "&amp;IF(AK5="","",VLOOKUP(AK5,Seznam!$A$5:$E$244,3,1))</f>
        <v> </v>
      </c>
      <c r="AM5" s="110">
        <f>IF(A12="","",A12)</f>
      </c>
      <c r="AN5" s="110" t="str">
        <f>IF(AM5="","",VLOOKUP(AM5,Seznam!$A$5:$E$244,2,1))&amp;" "&amp;IF(AM5="","",VLOOKUP(AM5,Seznam!$A$5:$E$244,3,1))</f>
        <v> </v>
      </c>
      <c r="AO5" s="126"/>
      <c r="AP5" s="112"/>
      <c r="AQ5" s="112"/>
      <c r="AR5" s="112"/>
      <c r="AS5" s="112"/>
      <c r="AT5" s="131"/>
      <c r="AU5" s="65" t="s">
        <v>44</v>
      </c>
      <c r="AV5" s="54" t="str">
        <f>IF($AU5="","",IF($AU5="1",Seznam!$H$3,Seznam!$J$3))</f>
        <v>14.9.2014</v>
      </c>
      <c r="AW5" s="64"/>
      <c r="AX5" s="75"/>
      <c r="AY5" s="180">
        <f>IF(A12="","",IF(A10="","",A10))</f>
      </c>
      <c r="AZ5">
        <f>IF($AO5="",IF($AT5="-wo",2,0),IF(COUNTIF($AO5:$AS5,"&gt;0")&gt;COUNTIF($AO5:$AS5,"&lt;0"),2,1))</f>
        <v>0</v>
      </c>
      <c r="BA5">
        <f>IF($AO8="",IF($AT8="-wo",2,0),IF(COUNTIF($AO8:$AS8,"&gt;0")&gt;COUNTIF($AO8:$AS8,"&lt;0"),2,1))</f>
        <v>0</v>
      </c>
      <c r="BB5">
        <f>IF($AO10="",IF($AT10="wo",2,0),IF(COUNTIF($AO10:$AS10,"&lt;0")&gt;COUNTIF($AO10:$AS10,"&gt;0"),2,1))</f>
        <v>0</v>
      </c>
      <c r="BC5">
        <f>IF($AA6=1,$A6,IF($AA8=1,$A8,IF($AA10=1,$A10,IF($AA12=1,$A12,""))))</f>
      </c>
    </row>
    <row r="6" spans="1:55" ht="19.5" customHeight="1" thickBot="1">
      <c r="A6" s="162"/>
      <c r="B6" s="166" t="str">
        <f>IF(A6="","",VLOOKUP(A6,Seznam!$A$5:$E$244,2,1))&amp;" "&amp;IF(A6="","",VLOOKUP(A6,Seznam!$A$5:$E$244,3,1))</f>
        <v> </v>
      </c>
      <c r="C6" s="165" t="str">
        <f>IF(H6="",IF(M6="",IF(R6="","NE","ANO"),"ANO"),"ANO")</f>
        <v>NE</v>
      </c>
      <c r="D6" s="152"/>
      <c r="E6" s="153"/>
      <c r="F6" s="152"/>
      <c r="G6" s="154"/>
      <c r="H6" s="197">
        <f>IF($AO8="",IF($AT8="","",IF($AT8="wo",0,CEILING($AM$1/2,1))),COUNTIF($AO8:$AS8,"&gt;0"))</f>
      </c>
      <c r="I6" s="197"/>
      <c r="J6" s="30" t="s">
        <v>11</v>
      </c>
      <c r="K6" s="198">
        <f>IF($AO8="",IF($AT8="","",IF($AT8="wo",CEILING($AM$1/2,1),0)),COUNTIF($AO8:$AS8,"&lt;0"))</f>
      </c>
      <c r="L6" s="198"/>
      <c r="M6" s="197">
        <f>IF($AO10="",IF($AT10="","",IF($AT10="wo",CEILING($AM$1/2,1),0)),COUNTIF($AO10:$AS10,"&lt;0"))</f>
      </c>
      <c r="N6" s="197"/>
      <c r="O6" s="30" t="s">
        <v>11</v>
      </c>
      <c r="P6" s="198">
        <f>IF($AO10="",IF($AT10="","",IF($AT10="wo",0,CEILING($AM$1/2,1))),COUNTIF($AO10:$AS10,"&gt;0"))</f>
      </c>
      <c r="Q6" s="198"/>
      <c r="R6" s="197">
        <f>IF($AO5="",IF($AT5="","",IF($AT5="wo",0,CEILING($AM$1/2,1))),COUNTIF($AO5:$AS5,"&gt;0"))</f>
      </c>
      <c r="S6" s="197"/>
      <c r="T6" s="30" t="s">
        <v>11</v>
      </c>
      <c r="U6" s="198">
        <f>IF($AO5="",IF($AT5="","",IF($AT5="wo",CEILING($AM$1/2,1),0)),COUNTIF($AO5:$AS5,"&lt;0"))</f>
      </c>
      <c r="V6" s="198"/>
      <c r="W6" s="199">
        <f>IF(C6="ANO",AZ5+BA5+BB5,"")</f>
      </c>
      <c r="X6" s="12">
        <f>IF(C6="ANO",IF(H6="",0,H6)+IF(M6="",0,M6)+IF(R6="",0,R6),"")</f>
      </c>
      <c r="Y6" s="13" t="s">
        <v>11</v>
      </c>
      <c r="Z6" s="14">
        <f>IF(C6="ANO",IF(K6="",0,K6)+IF(P6="",0,P6)+IF(U6="",0,U6),"")</f>
      </c>
      <c r="AA6" s="200"/>
      <c r="AB6" s="2">
        <f>IF(A6="","",VLOOKUP(A6,Seznam!$A$5:$E$244,4,1))</f>
      </c>
      <c r="AC6" s="3" t="s">
        <v>12</v>
      </c>
      <c r="AD6" s="2">
        <f>IF(A12="","",VLOOKUP(A12,Seznam!$A$5:$E$244,4,1))</f>
      </c>
      <c r="AE6" s="2" t="str">
        <f>IF($AV5="","",$AV5)</f>
        <v>14.9.2014</v>
      </c>
      <c r="AF6" s="3">
        <f>IF($AW5="","",$AW5)</f>
      </c>
      <c r="AG6" s="2">
        <f>IF($AX5="","",$AX5)</f>
      </c>
      <c r="AI6" s="38">
        <f aca="true" t="shared" si="0" ref="AI6:AI43">IF($AK6="",$AI5,IF($AM6="",$AI5,$AI5+1))</f>
        <v>0</v>
      </c>
      <c r="AJ6" s="38" t="s">
        <v>122</v>
      </c>
      <c r="AK6" s="114">
        <f>IF(A8="","",A8)</f>
      </c>
      <c r="AL6" s="115" t="str">
        <f>IF(AK6="","",VLOOKUP(AK6,Seznam!$A$5:$E$244,2,1))&amp;" "&amp;IF(AK6="","",VLOOKUP(AK6,Seznam!$A$5:$E$244,3,1))</f>
        <v> </v>
      </c>
      <c r="AM6" s="115">
        <f>IF(A10="","",A10)</f>
      </c>
      <c r="AN6" s="115" t="str">
        <f>IF(AM6="","",VLOOKUP(AM6,Seznam!$A$5:$E$244,2,1))&amp;" "&amp;IF(AM6="","",VLOOKUP(AM6,Seznam!$A$5:$E$244,3,1))</f>
        <v> </v>
      </c>
      <c r="AO6" s="116"/>
      <c r="AP6" s="117"/>
      <c r="AQ6" s="117"/>
      <c r="AR6" s="117"/>
      <c r="AS6" s="117"/>
      <c r="AT6" s="163"/>
      <c r="AU6" s="65" t="s">
        <v>44</v>
      </c>
      <c r="AV6" s="54" t="str">
        <f>IF($AU6="","",IF($AU6="1",Seznam!$H$3,Seznam!$J$3))</f>
        <v>14.9.2014</v>
      </c>
      <c r="AW6" s="64"/>
      <c r="AX6" s="75"/>
      <c r="AY6" s="180">
        <f>IF(A12="",IF(A6="","",A6),A12)</f>
      </c>
      <c r="AZ6">
        <f>IF($AO6="",IF($AT6="-wo",2,0),IF(COUNTIF($AO6:$AS6,"&gt;0")&gt;COUNTIF($AO6:$AS6,"&lt;0"),2,1))</f>
        <v>0</v>
      </c>
      <c r="BA6">
        <f>IF($AO8="",IF($AT8="wo",2,0),IF(COUNTIF($AO8:$AS8,"&lt;0")&gt;COUNTIF($AO8:$AS8,"&gt;0"),2,1))</f>
        <v>0</v>
      </c>
      <c r="BB6">
        <f>IF($AO9="",IF($AT9="-wo",2,0),IF(COUNTIF($AO9:$AS9,"&gt;0")&gt;COUNTIF($AO9:$AS9,"&lt;0"),2,1))</f>
        <v>0</v>
      </c>
      <c r="BC6">
        <f>IF($AA6=2,$A6,IF($AA8=2,$A8,IF($AA10=2,$A10,IF($AA12=2,$A12,""))))</f>
      </c>
    </row>
    <row r="7" spans="1:55" ht="19.5" customHeight="1" thickBot="1">
      <c r="A7" s="16"/>
      <c r="B7" s="17">
        <f>IF(A6="","",VLOOKUP(A6,Seznam!$A$5:$E$244,5,1))</f>
      </c>
      <c r="C7" s="155"/>
      <c r="D7" s="155"/>
      <c r="E7" s="155"/>
      <c r="F7" s="155"/>
      <c r="G7" s="155"/>
      <c r="H7" s="201">
        <f>IF($AO8="",IF($AT8="","","W.O."),AO8&amp;",  "&amp;AP8&amp;",  "&amp;AQ8&amp;IF(AR8="","",",  "&amp;AR8)&amp;IF(AS8="","",",  "&amp;AS8))</f>
      </c>
      <c r="I7" s="202"/>
      <c r="J7" s="202"/>
      <c r="K7" s="202"/>
      <c r="L7" s="203"/>
      <c r="M7" s="201">
        <f>IF($AO10="",IF($AT10="","","W.O."),-AO10&amp;",  "&amp;-AP10&amp;",  "&amp;-AQ10&amp;IF(AR10="","",",  "&amp;-AR10)&amp;IF(AS10="","",",  "&amp;-AS10))</f>
      </c>
      <c r="N7" s="202"/>
      <c r="O7" s="202"/>
      <c r="P7" s="202"/>
      <c r="Q7" s="203"/>
      <c r="R7" s="201">
        <f>IF($AO5="",IF($AT5="","","W.O."),AO5&amp;",  "&amp;AP5&amp;",  "&amp;AQ5&amp;IF(AR5="","",",  "&amp;AR5)&amp;IF(AS5="","",",  "&amp;AS5))</f>
      </c>
      <c r="S7" s="202"/>
      <c r="T7" s="202"/>
      <c r="U7" s="202"/>
      <c r="V7" s="203"/>
      <c r="W7" s="199">
        <f>IF(B7="ANO",IF(G7="",0,G7)+IF(L7="",0,L7)+IF(Q7="",0,Q7),"")</f>
      </c>
      <c r="X7" s="18"/>
      <c r="Y7" s="19"/>
      <c r="Z7" s="20"/>
      <c r="AA7" s="200"/>
      <c r="AB7" s="2">
        <f>IF(A8="","",VLOOKUP(A8,Seznam!$A$5:$E$244,4,1))</f>
      </c>
      <c r="AC7" s="3" t="s">
        <v>12</v>
      </c>
      <c r="AD7" s="2">
        <f>IF(A10="","",VLOOKUP(A10,Seznam!$A$5:$E$244,4,1))</f>
      </c>
      <c r="AE7" s="2" t="str">
        <f>IF($AV6="","",$AV6)</f>
        <v>14.9.2014</v>
      </c>
      <c r="AF7" s="3">
        <f>IF($AW6="","",$AW6)</f>
      </c>
      <c r="AG7" s="2">
        <f>IF($AX6="","",$AX6)</f>
      </c>
      <c r="AI7" s="38">
        <f t="shared" si="0"/>
        <v>0</v>
      </c>
      <c r="AJ7" s="38" t="s">
        <v>123</v>
      </c>
      <c r="AK7" s="114">
        <f>IF(A12="","",A12)</f>
      </c>
      <c r="AL7" s="115" t="str">
        <f>IF(AK7="","",VLOOKUP(AK7,Seznam!$A$5:$E$244,2,1))&amp;" "&amp;IF(AK7="","",VLOOKUP(AK7,Seznam!$A$5:$E$244,3,1))</f>
        <v> </v>
      </c>
      <c r="AM7" s="115">
        <f>IF(A10="","",A10)</f>
      </c>
      <c r="AN7" s="115" t="str">
        <f>IF(AM7="","",VLOOKUP(AM7,Seznam!$A$5:$E$244,2,1))&amp;" "&amp;IF(AM7="","",VLOOKUP(AM7,Seznam!$A$5:$E$244,3,1))</f>
        <v> </v>
      </c>
      <c r="AO7" s="116"/>
      <c r="AP7" s="117"/>
      <c r="AQ7" s="117"/>
      <c r="AR7" s="117"/>
      <c r="AS7" s="117"/>
      <c r="AT7" s="163"/>
      <c r="AU7" s="65" t="s">
        <v>44</v>
      </c>
      <c r="AV7" s="54" t="str">
        <f>IF($AU7="","",IF($AU7="1",Seznam!$H$3,Seznam!$J$3))</f>
        <v>14.9.2014</v>
      </c>
      <c r="AW7" s="64"/>
      <c r="AX7" s="75"/>
      <c r="AY7" s="180">
        <f>IF(A12="","",IF(A8="","",A8))</f>
      </c>
      <c r="AZ7">
        <f>IF($AO6="",IF($AT6="wo",2,0),IF(COUNTIF($AO6:$AS6,"&lt;0")&gt;COUNTIF($AO6:$AS6,"&gt;0"),2,1))</f>
        <v>0</v>
      </c>
      <c r="BA7">
        <f>IF($AO7="",IF($AT7="wo",2,0),IF(COUNTIF($AO7:$AS7,"&lt;0")&gt;COUNTIF($AO7:$AS7,"&gt;0"),2,1))</f>
        <v>0</v>
      </c>
      <c r="BB7">
        <f>IF($AO10="",IF($AT10="-wo",2,0),IF(COUNTIF($AO10:$AS10,"&gt;0")&gt;COUNTIF($AO10:$AS10,"&lt;0"),2,1))</f>
        <v>0</v>
      </c>
      <c r="BC7">
        <f>IF($AA6=3,$A6,IF($AA8=3,$A8,IF($AA10=3,$A10,IF($AA12=3,$A12,""))))</f>
      </c>
    </row>
    <row r="8" spans="1:55" ht="19.5" customHeight="1" thickBot="1">
      <c r="A8" s="162"/>
      <c r="B8" s="11" t="str">
        <f>IF(A8="","",VLOOKUP(A8,Seznam!$A$5:$E$244,2,1))&amp;" "&amp;IF(A8="","",VLOOKUP(A8,Seznam!$A$5:$E$244,3,1))</f>
        <v> </v>
      </c>
      <c r="C8" s="197">
        <f>IF($AO8="",IF($AT8="","",IF($AT8="wo",CEILING($AM$1/2,1),0)),COUNTIF($AO8:$AS8,"&lt;0"))</f>
      </c>
      <c r="D8" s="197"/>
      <c r="E8" s="30" t="s">
        <v>11</v>
      </c>
      <c r="F8" s="198">
        <f>IF($AO8="",IF($AT8="","",IF($AT8="wo",0,CEILING($AM$1/2,1))),COUNTIF($AO8:$AS8,"&gt;0"))</f>
      </c>
      <c r="G8" s="198"/>
      <c r="H8" s="165" t="str">
        <f>IF(M8="",IF(R8="",IF(C8="","NE","ANO"),"ANO"),"ANO")</f>
        <v>NE</v>
      </c>
      <c r="I8" s="152"/>
      <c r="J8" s="153"/>
      <c r="K8" s="152"/>
      <c r="L8" s="154"/>
      <c r="M8" s="197">
        <f>IF($AO6="",IF($AT6="","",IF($AT6="wo",0,CEILING($AM$1/2,1))),COUNTIF($AO6:$AS6,"&gt;0"))</f>
      </c>
      <c r="N8" s="197"/>
      <c r="O8" s="30" t="s">
        <v>11</v>
      </c>
      <c r="P8" s="198">
        <f>IF($AO6="",IF($AT6="","",IF($AT6="wo",CEILING($AM$1/2,1),0)),COUNTIF($AO6:$AS6,"&lt;0"))</f>
      </c>
      <c r="Q8" s="198"/>
      <c r="R8" s="197">
        <f>IF($AO9="",IF($AT9="","",IF($AT9="wo",0,CEILING($AM$1/2,1))),COUNTIF($AO9:$AS9,"&gt;0"))</f>
      </c>
      <c r="S8" s="197"/>
      <c r="T8" s="30" t="s">
        <v>11</v>
      </c>
      <c r="U8" s="198">
        <f>IF($AO9="",IF($AT9="","",IF($AT9="wo",CEILING($AM$1/2,1),0)),COUNTIF($AO9:$AS9,"&lt;0"))</f>
      </c>
      <c r="V8" s="198"/>
      <c r="W8" s="199">
        <f>IF(H8="ANO",AZ6+BA6+BB6,"")</f>
      </c>
      <c r="X8" s="12">
        <f>IF(H8="ANO",IF(C8="",0,C8)+IF(M8="",0,M8)+IF(R8="",0,R8),"")</f>
      </c>
      <c r="Y8" s="13" t="s">
        <v>11</v>
      </c>
      <c r="Z8" s="14">
        <f>IF(H8="ANO",IF(F8="",0,F8)+IF(P8="",0,P8)+IF(U8="",0,U8),"")</f>
      </c>
      <c r="AA8" s="200"/>
      <c r="AB8" s="2">
        <f>IF(A12="","",VLOOKUP(A12,Seznam!$A$5:$E$244,4,1))</f>
      </c>
      <c r="AC8" s="3" t="s">
        <v>12</v>
      </c>
      <c r="AD8" s="2">
        <f>IF(A10="","",VLOOKUP(A10,Seznam!$A$5:$E$244,4,1))</f>
      </c>
      <c r="AE8" s="2" t="str">
        <f>IF($AV7="","",$AV7)</f>
        <v>14.9.2014</v>
      </c>
      <c r="AF8" s="3">
        <f>IF($AW7="","",$AW7)</f>
      </c>
      <c r="AG8" s="2">
        <f>IF($AX7="","",$AX7)</f>
      </c>
      <c r="AI8" s="38">
        <f t="shared" si="0"/>
        <v>0</v>
      </c>
      <c r="AJ8" s="108" t="s">
        <v>123</v>
      </c>
      <c r="AK8" s="114">
        <f>IF(A6="","",A6)</f>
      </c>
      <c r="AL8" s="115" t="str">
        <f>IF(AK8="","",VLOOKUP(AK8,Seznam!$A$5:$E$244,2,1))&amp;" "&amp;IF(AK8="","",VLOOKUP(AK8,Seznam!$A$5:$E$244,3,1))</f>
        <v> </v>
      </c>
      <c r="AM8" s="115">
        <f>IF(A8="","",A8)</f>
      </c>
      <c r="AN8" s="115" t="str">
        <f>IF(AM8="","",VLOOKUP(AM8,Seznam!$A$5:$E$244,2,1))&amp;" "&amp;IF(AM8="","",VLOOKUP(AM8,Seznam!$A$5:$E$244,3,1))</f>
        <v> </v>
      </c>
      <c r="AO8" s="116"/>
      <c r="AP8" s="117"/>
      <c r="AQ8" s="117"/>
      <c r="AR8" s="117"/>
      <c r="AS8" s="117"/>
      <c r="AT8" s="163"/>
      <c r="AU8" s="65" t="s">
        <v>44</v>
      </c>
      <c r="AV8" s="54" t="str">
        <f>IF($AU8="","",IF($AU8="1",Seznam!$H$3,Seznam!$J$3))</f>
        <v>14.9.2014</v>
      </c>
      <c r="AW8" s="64"/>
      <c r="AX8" s="75"/>
      <c r="AY8" s="180">
        <f>IF(A10="","",A10)</f>
      </c>
      <c r="AZ8">
        <f>IF($AO5="",IF($AT5="wo",2,0),IF(COUNTIF($AO5:$AS5,"&lt;0")&gt;COUNTIF($AO5:$AS5,"&gt;0"),2,1))</f>
        <v>0</v>
      </c>
      <c r="BA8">
        <f>IF($AO7="",IF($AT7="-wo",2,0),IF(COUNTIF($AO7:$AS7,"&gt;0")&gt;COUNTIF($AO7:$AS7,"&lt;0"),2,1))</f>
        <v>0</v>
      </c>
      <c r="BB8">
        <f>IF($AO9="",IF($AT9="wo",2,0),IF(COUNTIF($AO9:$AS9,"&lt;0")&gt;COUNTIF($AO9:$AS9,"&gt;0"),2,1))</f>
        <v>0</v>
      </c>
      <c r="BC8">
        <f>IF($AA6=4,$A6,IF($AA8=4,$A8,IF($AA10=4,$A10,IF($AA12=4,$A12,""))))</f>
      </c>
    </row>
    <row r="9" spans="1:51" ht="19.5" customHeight="1" thickBot="1">
      <c r="A9" s="16"/>
      <c r="B9" s="17">
        <f>IF(A8="","",VLOOKUP(A8,Seznam!$A$5:$E$244,5,1))</f>
      </c>
      <c r="C9" s="201">
        <f>IF($AO8="",IF($AT8="","","W.O."),-AO8&amp;",  "&amp;-AP8&amp;",  "&amp;-AQ8&amp;IF(AR8="","",",  "&amp;-AR8)&amp;IF(AS8="","",",  "&amp;-AS8))</f>
      </c>
      <c r="D9" s="202"/>
      <c r="E9" s="202"/>
      <c r="F9" s="202"/>
      <c r="G9" s="203"/>
      <c r="H9" s="155"/>
      <c r="I9" s="155"/>
      <c r="J9" s="155"/>
      <c r="K9" s="155"/>
      <c r="L9" s="155"/>
      <c r="M9" s="201">
        <f>IF($AO6="",IF($AT6="","","W.O."),AO6&amp;",  "&amp;AP6&amp;",  "&amp;AQ6&amp;IF(AR6="","",",  "&amp;AR6)&amp;IF(AS6="","",",  "&amp;AS6))</f>
      </c>
      <c r="N9" s="202"/>
      <c r="O9" s="202"/>
      <c r="P9" s="202"/>
      <c r="Q9" s="203"/>
      <c r="R9" s="201">
        <f>IF($AO9="",IF($AT9="","","W.O."),AO9&amp;",  "&amp;AP9&amp;",  "&amp;AQ9&amp;IF(AR9="","",",  "&amp;AR9)&amp;IF(AS9="","",",  "&amp;AS9))</f>
      </c>
      <c r="S9" s="202"/>
      <c r="T9" s="202"/>
      <c r="U9" s="202"/>
      <c r="V9" s="203"/>
      <c r="W9" s="199">
        <f>IF(B9="ANO",IF(G9="",0,G9)+IF(L9="",0,L9)+IF(Q9="",0,Q9),"")</f>
      </c>
      <c r="X9" s="18"/>
      <c r="Y9" s="19"/>
      <c r="Z9" s="20"/>
      <c r="AA9" s="200"/>
      <c r="AB9" s="2">
        <f>IF(A6="","",VLOOKUP(A6,Seznam!$A$5:$E$244,4,1))</f>
      </c>
      <c r="AC9" s="3" t="s">
        <v>12</v>
      </c>
      <c r="AD9" s="2">
        <f>IF(A8="","",VLOOKUP(A8,Seznam!$A$5:$E$244,4,1))</f>
      </c>
      <c r="AE9" s="2" t="str">
        <f>IF($AV8="","",$AV8)</f>
        <v>14.9.2014</v>
      </c>
      <c r="AF9" s="3">
        <f>IF($AW8="","",$AW8)</f>
      </c>
      <c r="AG9" s="2">
        <f>IF($AX8="","",$AX8)</f>
      </c>
      <c r="AI9" s="38">
        <f t="shared" si="0"/>
        <v>0</v>
      </c>
      <c r="AJ9" s="108" t="s">
        <v>124</v>
      </c>
      <c r="AK9" s="114">
        <f>IF(A8="","",A8)</f>
      </c>
      <c r="AL9" s="115" t="str">
        <f>IF(AK9="","",VLOOKUP(AK9,Seznam!$A$5:$E$244,2,1))&amp;" "&amp;IF(AK9="","",VLOOKUP(AK9,Seznam!$A$5:$E$244,3,1))</f>
        <v> </v>
      </c>
      <c r="AM9" s="115">
        <f>IF(A12="","",A12)</f>
      </c>
      <c r="AN9" s="115" t="str">
        <f>IF(AM9="","",VLOOKUP(AM9,Seznam!$A$5:$E$244,2,1))&amp;" "&amp;IF(AM9="","",VLOOKUP(AM9,Seznam!$A$5:$E$244,3,1))</f>
        <v> </v>
      </c>
      <c r="AO9" s="116"/>
      <c r="AP9" s="117"/>
      <c r="AQ9" s="117"/>
      <c r="AR9" s="117"/>
      <c r="AS9" s="117"/>
      <c r="AT9" s="163"/>
      <c r="AU9" s="65" t="s">
        <v>44</v>
      </c>
      <c r="AV9" s="54" t="str">
        <f>IF($AU9="","",IF($AU9="1",Seznam!$H$3,Seznam!$J$3))</f>
        <v>14.9.2014</v>
      </c>
      <c r="AW9" s="64"/>
      <c r="AX9" s="75"/>
      <c r="AY9" s="180">
        <f>IF(A12="","",IF(A6="","",A6))</f>
      </c>
    </row>
    <row r="10" spans="1:51" ht="19.5" customHeight="1" thickBot="1">
      <c r="A10" s="162"/>
      <c r="B10" s="11" t="str">
        <f>IF(A10="","",VLOOKUP(A10,Seznam!$A$5:$E$244,2,1))&amp;" "&amp;IF(A10="","",VLOOKUP(A10,Seznam!$A$5:$E$244,3,1))</f>
        <v> </v>
      </c>
      <c r="C10" s="197">
        <f>IF($AO10="",IF($AT10="","",IF($AT10="wo",0,CEILING($AM$1/2,1))),COUNTIF($AO10:$AS10,"&gt;0"))</f>
      </c>
      <c r="D10" s="197"/>
      <c r="E10" s="30" t="s">
        <v>11</v>
      </c>
      <c r="F10" s="198">
        <f>IF($AO10="",IF($AT10="","",IF($AT10="wo",CEILING($AM$1/2,1),0)),COUNTIF($AO10:$AS10,"&lt;0"))</f>
      </c>
      <c r="G10" s="198"/>
      <c r="H10" s="197">
        <f>IF($AO6="",IF($AT6="","",IF($AT6="wo",CEILING($AM$1/2,1),0)),COUNTIF($AO6:$AS6,"&lt;0"))</f>
      </c>
      <c r="I10" s="197"/>
      <c r="J10" s="30" t="s">
        <v>11</v>
      </c>
      <c r="K10" s="198">
        <f>IF($AO6="",IF($AT6="","",IF($AT6="wo",0,CEILING($AM$1/2,1))),COUNTIF($AO6:$AS6,"&gt;0"))</f>
      </c>
      <c r="L10" s="198"/>
      <c r="M10" s="165" t="str">
        <f>IF(R10="",IF(C10="",IF(H10="","NE","ANO"),"ANO"),"ANO")</f>
        <v>NE</v>
      </c>
      <c r="N10" s="152"/>
      <c r="O10" s="153"/>
      <c r="P10" s="152"/>
      <c r="Q10" s="154"/>
      <c r="R10" s="197">
        <f>IF($AO7="",IF($AT7="","",IF($AT7="wo",CEILING($AM$1/2,1),0)),COUNTIF($AO7:$AS7,"&lt;0"))</f>
      </c>
      <c r="S10" s="197"/>
      <c r="T10" s="30" t="s">
        <v>11</v>
      </c>
      <c r="U10" s="198">
        <f>IF($AO7="",IF($AT7="","",IF($AT7="wo",0,CEILING($AM$1/2,1))),COUNTIF($AO7:$AS7,"&gt;0"))</f>
      </c>
      <c r="V10" s="198"/>
      <c r="W10" s="199">
        <f>IF(M10="ANO",AZ7+BA7+BB7,"")</f>
      </c>
      <c r="X10" s="12">
        <f>IF(M10="ANO",IF(H10="",0,H10)+IF(C10="",0,C10)+IF(R10="",0,R10),"")</f>
      </c>
      <c r="Y10" s="13" t="s">
        <v>11</v>
      </c>
      <c r="Z10" s="14">
        <f>IF(M10="ANO",IF(K10="",0,K10)+IF(F10="",0,F10)+IF(U10="",0,U10),"")</f>
      </c>
      <c r="AA10" s="200"/>
      <c r="AB10" s="2">
        <f>IF(A8="","",VLOOKUP(A8,Seznam!$A$5:$E$244,4,1))</f>
      </c>
      <c r="AC10" s="3" t="s">
        <v>12</v>
      </c>
      <c r="AD10" s="2">
        <f>IF(A12="","",VLOOKUP(A12,Seznam!$A$5:$E$244,4,1))</f>
      </c>
      <c r="AE10" s="2" t="str">
        <f>IF($AV9="","",$AV9)</f>
        <v>14.9.2014</v>
      </c>
      <c r="AF10" s="3">
        <f>IF($AW9="","",$AW9)</f>
      </c>
      <c r="AG10" s="2">
        <f>IF($AX9="","",$AX9)</f>
      </c>
      <c r="AI10" s="38">
        <f t="shared" si="0"/>
        <v>0</v>
      </c>
      <c r="AJ10" s="108" t="s">
        <v>124</v>
      </c>
      <c r="AK10" s="119">
        <f>IF(A10="","",A10)</f>
      </c>
      <c r="AL10" s="120" t="str">
        <f>IF(AK10="","",VLOOKUP(AK10,Seznam!$A$5:$E$244,2,1))&amp;" "&amp;IF(AK10="","",VLOOKUP(AK10,Seznam!$A$5:$E$244,3,1))</f>
        <v> </v>
      </c>
      <c r="AM10" s="120">
        <f>IF(A6="","",A6)</f>
      </c>
      <c r="AN10" s="120" t="str">
        <f>IF(AM10="","",VLOOKUP(AM10,Seznam!$A$5:$E$244,2,1))&amp;" "&amp;IF(AM10="","",VLOOKUP(AM10,Seznam!$A$5:$E$244,3,1))</f>
        <v> </v>
      </c>
      <c r="AO10" s="121"/>
      <c r="AP10" s="122"/>
      <c r="AQ10" s="122"/>
      <c r="AR10" s="122"/>
      <c r="AS10" s="122"/>
      <c r="AT10" s="164"/>
      <c r="AU10" s="65" t="s">
        <v>44</v>
      </c>
      <c r="AV10" s="54" t="str">
        <f>IF($AU10="","",IF($AU10="1",Seznam!$H$3,Seznam!$J$3))</f>
        <v>14.9.2014</v>
      </c>
      <c r="AW10" s="64"/>
      <c r="AX10" s="75"/>
      <c r="AY10" s="180">
        <f>IF(A12="",IF(A8="","",A8),A12)</f>
      </c>
    </row>
    <row r="11" spans="1:48" ht="19.5" customHeight="1" thickBot="1">
      <c r="A11" s="16"/>
      <c r="B11" s="17">
        <f>IF(A10="","",VLOOKUP(A10,Seznam!$A$5:$E$244,5,1))</f>
      </c>
      <c r="C11" s="201">
        <f>IF($AO10="",IF($AT10="","","W.O."),AO10&amp;",  "&amp;AP10&amp;",  "&amp;AQ10&amp;IF(AR10="","",",  "&amp;AR10)&amp;IF(AS10="","",",  "&amp;AS10))</f>
      </c>
      <c r="D11" s="202"/>
      <c r="E11" s="202"/>
      <c r="F11" s="202"/>
      <c r="G11" s="203"/>
      <c r="H11" s="201">
        <f>IF($AO6="",IF($AT6="","","W.O."),-AO6&amp;",  "&amp;-AP6&amp;",  "&amp;-AQ6&amp;IF(AR6="","",",  "&amp;-AR6)&amp;IF(AS6="","",",  "&amp;-AS6))</f>
      </c>
      <c r="I11" s="202"/>
      <c r="J11" s="202"/>
      <c r="K11" s="202"/>
      <c r="L11" s="203"/>
      <c r="M11" s="155"/>
      <c r="N11" s="155"/>
      <c r="O11" s="155"/>
      <c r="P11" s="155"/>
      <c r="Q11" s="155"/>
      <c r="R11" s="201">
        <f>IF($AO7="",IF($AT7="","","W.O."),-AO7&amp;",  "&amp;-AP7&amp;",  "&amp;-AQ7&amp;IF(AR7="","",",  "&amp;-AR7)&amp;IF(AS7="","",",  "&amp;-AS7))</f>
      </c>
      <c r="S11" s="202"/>
      <c r="T11" s="202"/>
      <c r="U11" s="202"/>
      <c r="V11" s="203"/>
      <c r="W11" s="199">
        <f>IF(B11="ANO",IF(G11="",0,G11)+IF(L11="",0,L11)+IF(Q11="",0,Q11),"")</f>
      </c>
      <c r="X11" s="18"/>
      <c r="Y11" s="19"/>
      <c r="Z11" s="20"/>
      <c r="AA11" s="200"/>
      <c r="AB11" s="2">
        <f>IF(A10="","",VLOOKUP(A10,Seznam!$A$5:$E$244,4,1))</f>
      </c>
      <c r="AC11" s="3" t="s">
        <v>12</v>
      </c>
      <c r="AD11" s="2">
        <f>IF(A6="","",VLOOKUP(A6,Seznam!$A$5:$E$244,4,1))</f>
      </c>
      <c r="AE11" s="2" t="str">
        <f>IF($AV10="","",$AV10)</f>
        <v>14.9.2014</v>
      </c>
      <c r="AF11" s="3">
        <f>IF($AW10="","",$AW10)</f>
      </c>
      <c r="AG11" s="2">
        <f>IF($AX10="","",$AX10)</f>
      </c>
      <c r="AI11" s="38"/>
      <c r="AT11" s="62"/>
      <c r="AU11" s="61"/>
      <c r="AV11" s="67"/>
    </row>
    <row r="12" spans="1:48" ht="19.5" customHeight="1" thickBot="1">
      <c r="A12" s="162"/>
      <c r="B12" s="11" t="str">
        <f>IF(A12="","",VLOOKUP(A12,Seznam!$A$5:$E$244,2,1))&amp;" "&amp;IF(A12="","",VLOOKUP(A12,Seznam!$A$5:$E$244,3,1))</f>
        <v> </v>
      </c>
      <c r="C12" s="197">
        <f>IF($AO5="",IF($AT5="","",IF($AT5="wo",CEILING($AM$1/2,1),0)),COUNTIF($AO5:$AS5,"&lt;0"))</f>
      </c>
      <c r="D12" s="197"/>
      <c r="E12" s="30" t="s">
        <v>11</v>
      </c>
      <c r="F12" s="198">
        <f>IF($AO5="",IF($AT5="","",IF($AT5="wo",0,CEILING($AM$1/2,1))),COUNTIF($AO5:$AS5,"&gt;0"))</f>
      </c>
      <c r="G12" s="198"/>
      <c r="H12" s="197">
        <f>IF($AO9="",IF($AT9="","",IF($AT9="wo",CEILING($AM$1/2,1),0)),COUNTIF($AO9:$AS9,"&lt;0"))</f>
      </c>
      <c r="I12" s="197"/>
      <c r="J12" s="30" t="s">
        <v>11</v>
      </c>
      <c r="K12" s="198">
        <f>IF($AO9="",IF($AT9="","",IF($AT9="wo",0,CEILING($AM$1/2,1))),COUNTIF($AO9:$AS9,"&gt;0"))</f>
      </c>
      <c r="L12" s="198"/>
      <c r="M12" s="197">
        <f>IF($AO7="",IF($AT7="","",IF($AT7="wo",0,CEILING($AM$1/2,1))),COUNTIF($AO7:$AS7,"&gt;0"))</f>
      </c>
      <c r="N12" s="197"/>
      <c r="O12" s="30" t="s">
        <v>11</v>
      </c>
      <c r="P12" s="198">
        <f>IF($AO7="",IF($AT7="","",IF($AT7="wo",CEILING($AM$1/2,1),0)),COUNTIF($AO7:$AS7,"&lt;0"))</f>
      </c>
      <c r="Q12" s="198"/>
      <c r="R12" s="165" t="str">
        <f>IF(C12="",IF(H12="",IF(M12="","NE","ANO"),"ANO"),"ANO")</f>
        <v>NE</v>
      </c>
      <c r="S12" s="156"/>
      <c r="T12" s="157"/>
      <c r="U12" s="156"/>
      <c r="V12" s="158"/>
      <c r="W12" s="199">
        <f>IF(R12="ANO",AZ8+BA8+BB8,"")</f>
      </c>
      <c r="X12" s="12">
        <f>IF(R12="ANO",IF(H12="",0,H12)+IF(M12="",0,M12)+IF(C12="",0,C12),"")</f>
      </c>
      <c r="Y12" s="13" t="s">
        <v>11</v>
      </c>
      <c r="Z12" s="14">
        <f>IF(R12="ANO",IF(K12="",0,K12)+IF(P12="",0,P12)+IF(F12="",0,F12),"")</f>
      </c>
      <c r="AA12" s="200"/>
      <c r="AB12" s="15"/>
      <c r="AC12" s="15"/>
      <c r="AD12" s="15"/>
      <c r="AE12" s="10"/>
      <c r="AF12" s="15"/>
      <c r="AG12" s="15"/>
      <c r="AI12" s="38"/>
      <c r="AU12" s="61"/>
      <c r="AV12" s="67"/>
    </row>
    <row r="13" spans="1:48" ht="19.5" customHeight="1" thickBot="1">
      <c r="A13" s="16"/>
      <c r="B13" s="17">
        <f>IF(A12="","",VLOOKUP(A12,Seznam!$A$5:$E$244,5,1))</f>
      </c>
      <c r="C13" s="201">
        <f>IF($AO5="",IF($AT5="","","W.O."),-AO5&amp;",  "&amp;-AP5&amp;",  "&amp;-AQ5&amp;IF(AR5="","",",  "&amp;-AR5)&amp;IF(AS5="","",",  "&amp;-AS5))</f>
      </c>
      <c r="D13" s="202"/>
      <c r="E13" s="202"/>
      <c r="F13" s="202"/>
      <c r="G13" s="203"/>
      <c r="H13" s="201">
        <f>IF($AO9="",IF($AT9="","","W.O."),-AO9&amp;",  "&amp;-AP9&amp;",  "&amp;-AQ9&amp;IF(AR9="","",",  "&amp;-AR9)&amp;IF(AS9="","",",  "&amp;-AS9))</f>
      </c>
      <c r="I13" s="202"/>
      <c r="J13" s="202"/>
      <c r="K13" s="202"/>
      <c r="L13" s="203"/>
      <c r="M13" s="201">
        <f>IF($AO7="",IF($AT7="","","W.O."),AO7&amp;",  "&amp;AP7&amp;",  "&amp;AQ7&amp;IF(AR7="","",",  "&amp;AR7)&amp;IF(AS7="","",",  "&amp;AS7))</f>
      </c>
      <c r="N13" s="202"/>
      <c r="O13" s="202"/>
      <c r="P13" s="202"/>
      <c r="Q13" s="203"/>
      <c r="R13" s="159"/>
      <c r="S13" s="160"/>
      <c r="T13" s="160"/>
      <c r="U13" s="160"/>
      <c r="V13" s="161"/>
      <c r="W13" s="199">
        <f>IF(B13="ANO",IF(G13="",0,G13)+IF(L13="",0,L13)+IF(Q13="",0,Q13),"")</f>
      </c>
      <c r="X13" s="18"/>
      <c r="Y13" s="19"/>
      <c r="Z13" s="20"/>
      <c r="AA13" s="200"/>
      <c r="AB13" s="15"/>
      <c r="AC13" s="15"/>
      <c r="AD13" s="15"/>
      <c r="AE13" s="10"/>
      <c r="AF13" s="15"/>
      <c r="AG13" s="15"/>
      <c r="AI13" s="38"/>
      <c r="AU13" s="61"/>
      <c r="AV13" s="67"/>
    </row>
    <row r="14" spans="1:48" ht="19.5" customHeight="1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  <c r="S14" s="24"/>
      <c r="T14" s="24"/>
      <c r="U14" s="24"/>
      <c r="V14" s="24"/>
      <c r="W14" s="23"/>
      <c r="X14" s="23"/>
      <c r="Y14" s="23"/>
      <c r="Z14" s="23"/>
      <c r="AA14" s="25"/>
      <c r="AB14" s="15"/>
      <c r="AC14" s="15"/>
      <c r="AD14" s="15"/>
      <c r="AE14" s="10"/>
      <c r="AF14" s="15"/>
      <c r="AG14" s="15"/>
      <c r="AI14" s="38"/>
      <c r="AU14" s="61"/>
      <c r="AV14" s="67"/>
    </row>
    <row r="15" spans="1:54" ht="19.5" customHeight="1" thickBot="1">
      <c r="A15" s="167"/>
      <c r="B15" s="168" t="s">
        <v>107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Z15" s="10"/>
      <c r="AI15" s="38"/>
      <c r="AJ15" s="136"/>
      <c r="AK15" s="205"/>
      <c r="AL15" s="205"/>
      <c r="AM15" s="205"/>
      <c r="AN15" s="205"/>
      <c r="AO15" s="205"/>
      <c r="AP15" s="205"/>
      <c r="AQ15" s="205"/>
      <c r="AR15" s="205"/>
      <c r="AS15" s="205"/>
      <c r="AT15" s="47"/>
      <c r="AU15" s="108"/>
      <c r="AV15" s="69"/>
      <c r="AW15" s="53"/>
      <c r="AX15" s="70"/>
      <c r="AY15" s="70"/>
      <c r="AZ15" s="204"/>
      <c r="BA15" s="204"/>
      <c r="BB15" s="204"/>
    </row>
    <row r="16" spans="1:55" ht="19.5" customHeight="1" thickBot="1">
      <c r="A16" s="169"/>
      <c r="B16" s="170" t="s">
        <v>97</v>
      </c>
      <c r="C16" s="206">
        <f>IF(A17="","",VLOOKUP(A17,Seznam!$A$5:$E$244,4,1))</f>
      </c>
      <c r="D16" s="207" t="e">
        <v>#REF!</v>
      </c>
      <c r="E16" s="207" t="e">
        <v>#REF!</v>
      </c>
      <c r="F16" s="207" t="e">
        <v>#REF!</v>
      </c>
      <c r="G16" s="207" t="e">
        <v>#REF!</v>
      </c>
      <c r="H16" s="206">
        <f>IF(A19="","",VLOOKUP(A19,Seznam!$A$5:$E$244,4,1))</f>
      </c>
      <c r="I16" s="207" t="e">
        <v>#REF!</v>
      </c>
      <c r="J16" s="207" t="e">
        <v>#REF!</v>
      </c>
      <c r="K16" s="207" t="e">
        <v>#REF!</v>
      </c>
      <c r="L16" s="207" t="e">
        <v>#REF!</v>
      </c>
      <c r="M16" s="206">
        <f>IF(A21="","",VLOOKUP(A21,Seznam!$A$5:$E$244,4,1))</f>
      </c>
      <c r="N16" s="207" t="e">
        <v>#REF!</v>
      </c>
      <c r="O16" s="207" t="e">
        <v>#REF!</v>
      </c>
      <c r="P16" s="207" t="e">
        <v>#REF!</v>
      </c>
      <c r="Q16" s="207" t="e">
        <v>#REF!</v>
      </c>
      <c r="R16" s="206">
        <f>IF(A23="","",VLOOKUP(A23,Seznam!$A$5:$E$244,4,1))</f>
      </c>
      <c r="S16" s="207" t="e">
        <v>#REF!</v>
      </c>
      <c r="T16" s="207" t="e">
        <v>#REF!</v>
      </c>
      <c r="U16" s="207" t="e">
        <v>#REF!</v>
      </c>
      <c r="V16" s="207" t="e">
        <v>#REF!</v>
      </c>
      <c r="W16" s="171" t="s">
        <v>9</v>
      </c>
      <c r="X16" s="208" t="s">
        <v>99</v>
      </c>
      <c r="Y16" s="208"/>
      <c r="Z16" s="208"/>
      <c r="AA16" s="171" t="s">
        <v>10</v>
      </c>
      <c r="AB16" s="209" t="s">
        <v>100</v>
      </c>
      <c r="AC16" s="210"/>
      <c r="AD16" s="211"/>
      <c r="AE16" s="173" t="s">
        <v>103</v>
      </c>
      <c r="AF16" s="173" t="s">
        <v>101</v>
      </c>
      <c r="AG16" s="173" t="s">
        <v>102</v>
      </c>
      <c r="AH16" s="38"/>
      <c r="AI16" s="38">
        <f>IF($AK16="",$AI10,IF($AM16="",$AI10,$AI10+1))</f>
        <v>0</v>
      </c>
      <c r="AJ16" s="38" t="s">
        <v>125</v>
      </c>
      <c r="AK16" s="109">
        <f>IF(A17="","",A17)</f>
      </c>
      <c r="AL16" s="110" t="str">
        <f>IF(AK16="","",VLOOKUP(AK16,Seznam!$A$5:$E$244,2,1))&amp;" "&amp;IF(AK16="","",VLOOKUP(AK16,Seznam!$A$5:$E$244,3,1))</f>
        <v> </v>
      </c>
      <c r="AM16" s="110">
        <f>IF(A23="","",A23)</f>
      </c>
      <c r="AN16" s="110" t="str">
        <f>IF(AM16="","",VLOOKUP(AM16,Seznam!$A$5:$E$244,2,1))&amp;" "&amp;IF(AM16="","",VLOOKUP(AM16,Seznam!$A$5:$E$244,3,1))</f>
        <v> </v>
      </c>
      <c r="AO16" s="126"/>
      <c r="AP16" s="112"/>
      <c r="AQ16" s="112"/>
      <c r="AR16" s="112"/>
      <c r="AS16" s="112"/>
      <c r="AT16" s="131"/>
      <c r="AU16" s="65" t="s">
        <v>44</v>
      </c>
      <c r="AV16" s="54" t="str">
        <f>IF($AU16="","",IF($AU16="1",Seznam!$H$3,Seznam!$J$3))</f>
        <v>14.9.2014</v>
      </c>
      <c r="AW16" s="64"/>
      <c r="AX16" s="75"/>
      <c r="AY16" s="180">
        <f>IF(A23="","",IF(A21="","",A21))</f>
      </c>
      <c r="AZ16">
        <f>IF($AO16="",IF($AT16="-wo",2,0),IF(COUNTIF($AO16:$AS16,"&gt;0")&gt;COUNTIF($AO16:$AS16,"&lt;0"),2,1))</f>
        <v>0</v>
      </c>
      <c r="BA16">
        <f>IF($AO19="",IF($AT19="-wo",2,0),IF(COUNTIF($AO19:$AS19,"&gt;0")&gt;COUNTIF($AO19:$AS19,"&lt;0"),2,1))</f>
        <v>0</v>
      </c>
      <c r="BB16">
        <f>IF($AO21="",IF($AT21="wo",2,0),IF(COUNTIF($AO21:$AS21,"&lt;0")&gt;COUNTIF($AO21:$AS21,"&gt;0"),2,1))</f>
        <v>0</v>
      </c>
      <c r="BC16">
        <f>IF($AA17=1,$A17,IF($AA19=1,$A19,IF($AA21=1,$A21,IF($AA23=1,$A23,""))))</f>
      </c>
    </row>
    <row r="17" spans="1:55" ht="19.5" customHeight="1" thickBot="1">
      <c r="A17" s="162"/>
      <c r="B17" s="166" t="str">
        <f>IF(A17="","",VLOOKUP(A17,Seznam!$A$5:$E$244,2,1))&amp;" "&amp;IF(A17="","",VLOOKUP(A17,Seznam!$A$5:$E$244,3,1))</f>
        <v> </v>
      </c>
      <c r="C17" s="165" t="str">
        <f>IF(H17="",IF(M17="",IF(R17="","NE","ANO"),"ANO"),"ANO")</f>
        <v>NE</v>
      </c>
      <c r="D17" s="152"/>
      <c r="E17" s="153"/>
      <c r="F17" s="152"/>
      <c r="G17" s="154"/>
      <c r="H17" s="197">
        <f>IF($AO19="",IF($AT19="","",IF($AT19="wo",0,CEILING($AM$1/2,1))),COUNTIF($AO19:$AS19,"&gt;0"))</f>
      </c>
      <c r="I17" s="197"/>
      <c r="J17" s="30" t="s">
        <v>11</v>
      </c>
      <c r="K17" s="198">
        <f>IF($AO19="",IF($AT19="","",IF($AT19="wo",CEILING($AM$1/2,1),0)),COUNTIF($AO19:$AS19,"&lt;0"))</f>
      </c>
      <c r="L17" s="198"/>
      <c r="M17" s="197">
        <f>IF($AO21="",IF($AT21="","",IF($AT21="wo",CEILING($AM$1/2,1),0)),COUNTIF($AO21:$AS21,"&lt;0"))</f>
      </c>
      <c r="N17" s="197"/>
      <c r="O17" s="30" t="s">
        <v>11</v>
      </c>
      <c r="P17" s="198">
        <f>IF($AO21="",IF($AT21="","",IF($AT21="wo",0,CEILING($AM$1/2,1))),COUNTIF($AO21:$AS21,"&gt;0"))</f>
      </c>
      <c r="Q17" s="198"/>
      <c r="R17" s="197">
        <f>IF($AO16="",IF($AT16="","",IF($AT16="wo",0,CEILING($AM$1/2,1))),COUNTIF($AO16:$AS16,"&gt;0"))</f>
      </c>
      <c r="S17" s="197"/>
      <c r="T17" s="30" t="s">
        <v>11</v>
      </c>
      <c r="U17" s="198">
        <f>IF($AO16="",IF($AT16="","",IF($AT16="wo",CEILING($AM$1/2,1),0)),COUNTIF($AO16:$AS16,"&lt;0"))</f>
      </c>
      <c r="V17" s="198"/>
      <c r="W17" s="199">
        <f>IF(C17="ANO",AZ16+BA16+BB16,"")</f>
      </c>
      <c r="X17" s="12">
        <f>IF(C17="ANO",IF(H17="",0,H17)+IF(M17="",0,M17)+IF(R17="",0,R17),"")</f>
      </c>
      <c r="Y17" s="13" t="s">
        <v>11</v>
      </c>
      <c r="Z17" s="14">
        <f>IF(C17="ANO",IF(K17="",0,K17)+IF(P17="",0,P17)+IF(U17="",0,U17),"")</f>
      </c>
      <c r="AA17" s="200"/>
      <c r="AB17" s="2">
        <f>IF(A17="","",VLOOKUP(A17,Seznam!$A$5:$E$244,4,1))</f>
      </c>
      <c r="AC17" s="3" t="s">
        <v>12</v>
      </c>
      <c r="AD17" s="2">
        <f>IF(A23="","",VLOOKUP(A23,Seznam!$A$5:$E$244,4,1))</f>
      </c>
      <c r="AE17" s="2" t="str">
        <f>IF($AV16="","",$AV16)</f>
        <v>14.9.2014</v>
      </c>
      <c r="AF17" s="3">
        <f>IF($AW16="","",$AW16)</f>
      </c>
      <c r="AG17" s="3">
        <f>IF($AX16="","",$AX16)</f>
      </c>
      <c r="AI17" s="38">
        <f t="shared" si="0"/>
        <v>0</v>
      </c>
      <c r="AJ17" s="38" t="s">
        <v>125</v>
      </c>
      <c r="AK17" s="114">
        <f>IF(A19="","",A19)</f>
      </c>
      <c r="AL17" s="115" t="str">
        <f>IF(AK17="","",VLOOKUP(AK17,Seznam!$A$5:$E$244,2,1))&amp;" "&amp;IF(AK17="","",VLOOKUP(AK17,Seznam!$A$5:$E$244,3,1))</f>
        <v> </v>
      </c>
      <c r="AM17" s="115">
        <f>IF(A21="","",A21)</f>
      </c>
      <c r="AN17" s="115" t="str">
        <f>IF(AM17="","",VLOOKUP(AM17,Seznam!$A$5:$E$244,2,1))&amp;" "&amp;IF(AM17="","",VLOOKUP(AM17,Seznam!$A$5:$E$244,3,1))</f>
        <v> </v>
      </c>
      <c r="AO17" s="116"/>
      <c r="AP17" s="117"/>
      <c r="AQ17" s="117"/>
      <c r="AR17" s="117"/>
      <c r="AS17" s="117"/>
      <c r="AT17" s="163"/>
      <c r="AU17" s="65" t="s">
        <v>44</v>
      </c>
      <c r="AV17" s="54" t="str">
        <f>IF($AU17="","",IF($AU17="1",Seznam!$H$3,Seznam!$J$3))</f>
        <v>14.9.2014</v>
      </c>
      <c r="AW17" s="64"/>
      <c r="AX17" s="75"/>
      <c r="AY17" s="180">
        <f>IF(A23="",IF(A17="","",A17),A23)</f>
      </c>
      <c r="AZ17">
        <f>IF($AO17="",IF($AT17="-wo",2,0),IF(COUNTIF($AO17:$AS17,"&gt;0")&gt;COUNTIF($AO17:$AS17,"&lt;0"),2,1))</f>
        <v>0</v>
      </c>
      <c r="BA17">
        <f>IF($AO19="",IF($AT19="wo",2,0),IF(COUNTIF($AO19:$AS19,"&lt;0")&gt;COUNTIF($AO19:$AS19,"&gt;0"),2,1))</f>
        <v>0</v>
      </c>
      <c r="BB17">
        <f>IF($AO20="",IF($AT20="-wo",2,0),IF(COUNTIF($AO20:$AS20,"&gt;0")&gt;COUNTIF($AO20:$AS20,"&lt;0"),2,1))</f>
        <v>0</v>
      </c>
      <c r="BC17">
        <f>IF($AA17=2,$A17,IF($AA19=2,$A19,IF($AA21=2,$A21,IF($AA23=2,$A23,""))))</f>
      </c>
    </row>
    <row r="18" spans="1:55" ht="19.5" customHeight="1" thickBot="1">
      <c r="A18" s="16"/>
      <c r="B18" s="17">
        <f>IF(A17="","",VLOOKUP(A17,Seznam!$A$5:$E$244,5,1))</f>
      </c>
      <c r="C18" s="155"/>
      <c r="D18" s="155"/>
      <c r="E18" s="155"/>
      <c r="F18" s="155"/>
      <c r="G18" s="155"/>
      <c r="H18" s="201">
        <f>IF($AO19="",IF($AT19="","","W.O."),AO19&amp;",  "&amp;AP19&amp;",  "&amp;AQ19&amp;IF(AR19="","",",  "&amp;AR19)&amp;IF(AS19="","",",  "&amp;AS19))</f>
      </c>
      <c r="I18" s="202"/>
      <c r="J18" s="202"/>
      <c r="K18" s="202"/>
      <c r="L18" s="203"/>
      <c r="M18" s="201">
        <f>IF($AO21="",IF($AT21="","","W.O."),-AO21&amp;",  "&amp;-AP21&amp;",  "&amp;-AQ21&amp;IF(AR21="","",",  "&amp;-AR21)&amp;IF(AS21="","",",  "&amp;-AS21))</f>
      </c>
      <c r="N18" s="202"/>
      <c r="O18" s="202"/>
      <c r="P18" s="202"/>
      <c r="Q18" s="203"/>
      <c r="R18" s="201">
        <f>IF($AO16="",IF($AT16="","","W.O."),AO16&amp;",  "&amp;AP16&amp;",  "&amp;AQ16&amp;IF(AR16="","",",  "&amp;AR16)&amp;IF(AS16="","",",  "&amp;AS16))</f>
      </c>
      <c r="S18" s="202"/>
      <c r="T18" s="202"/>
      <c r="U18" s="202"/>
      <c r="V18" s="203"/>
      <c r="W18" s="199">
        <f>IF(B18="ANO",IF(G18="",0,G18)+IF(L18="",0,L18)+IF(Q18="",0,Q18),"")</f>
      </c>
      <c r="X18" s="18"/>
      <c r="Y18" s="19"/>
      <c r="Z18" s="20"/>
      <c r="AA18" s="200"/>
      <c r="AB18" s="2">
        <f>IF(A19="","",VLOOKUP(A19,Seznam!$A$5:$E$244,4,1))</f>
      </c>
      <c r="AC18" s="3" t="s">
        <v>12</v>
      </c>
      <c r="AD18" s="2">
        <f>IF(A21="","",VLOOKUP(A21,Seznam!$A$5:$E$244,4,1))</f>
      </c>
      <c r="AE18" s="2" t="str">
        <f>IF($AV17="","",$AV17)</f>
        <v>14.9.2014</v>
      </c>
      <c r="AF18" s="3">
        <f>IF($AW17="","",$AW17)</f>
      </c>
      <c r="AG18" s="3">
        <f>IF($AX17="","",$AX17)</f>
      </c>
      <c r="AI18" s="38">
        <f t="shared" si="0"/>
        <v>0</v>
      </c>
      <c r="AJ18" s="38" t="s">
        <v>126</v>
      </c>
      <c r="AK18" s="114">
        <f>IF(A23="","",A23)</f>
      </c>
      <c r="AL18" s="115" t="str">
        <f>IF(AK18="","",VLOOKUP(AK18,Seznam!$A$5:$E$244,2,1))&amp;" "&amp;IF(AK18="","",VLOOKUP(AK18,Seznam!$A$5:$E$244,3,1))</f>
        <v> </v>
      </c>
      <c r="AM18" s="115">
        <f>IF(A21="","",A21)</f>
      </c>
      <c r="AN18" s="115" t="str">
        <f>IF(AM18="","",VLOOKUP(AM18,Seznam!$A$5:$E$244,2,1))&amp;" "&amp;IF(AM18="","",VLOOKUP(AM18,Seznam!$A$5:$E$244,3,1))</f>
        <v> </v>
      </c>
      <c r="AO18" s="116"/>
      <c r="AP18" s="117"/>
      <c r="AQ18" s="117"/>
      <c r="AR18" s="117"/>
      <c r="AS18" s="117"/>
      <c r="AT18" s="163"/>
      <c r="AU18" s="65" t="s">
        <v>44</v>
      </c>
      <c r="AV18" s="54" t="str">
        <f>IF($AU18="","",IF($AU18="1",Seznam!$H$3,Seznam!$J$3))</f>
        <v>14.9.2014</v>
      </c>
      <c r="AW18" s="64"/>
      <c r="AX18" s="75"/>
      <c r="AY18" s="180">
        <f>IF(A23="","",IF(A19="","",A19))</f>
      </c>
      <c r="AZ18">
        <f>IF($AO17="",IF($AT17="wo",2,0),IF(COUNTIF($AO17:$AS17,"&lt;0")&gt;COUNTIF($AO17:$AS17,"&gt;0"),2,1))</f>
        <v>0</v>
      </c>
      <c r="BA18">
        <f>IF($AO18="",IF($AT18="wo",2,0),IF(COUNTIF($AO18:$AS18,"&lt;0")&gt;COUNTIF($AO18:$AS18,"&gt;0"),2,1))</f>
        <v>0</v>
      </c>
      <c r="BB18">
        <f>IF($AO21="",IF($AT21="-wo",2,0),IF(COUNTIF($AO21:$AS21,"&gt;0")&gt;COUNTIF($AO21:$AS21,"&lt;0"),2,1))</f>
        <v>0</v>
      </c>
      <c r="BC18">
        <f>IF($AA17=3,$A17,IF($AA19=3,$A19,IF($AA21=3,$A21,IF($AA23=3,$A23,""))))</f>
      </c>
    </row>
    <row r="19" spans="1:55" ht="19.5" customHeight="1" thickBot="1">
      <c r="A19" s="162"/>
      <c r="B19" s="11" t="str">
        <f>IF(A19="","",VLOOKUP(A19,Seznam!$A$5:$E$244,2,1))&amp;" "&amp;IF(A19="","",VLOOKUP(A19,Seznam!$A$5:$E$244,3,1))</f>
        <v> </v>
      </c>
      <c r="C19" s="197">
        <f>IF($AO19="",IF($AT19="","",IF($AT19="wo",CEILING($AM$1/2,1),0)),COUNTIF($AO19:$AS19,"&lt;0"))</f>
      </c>
      <c r="D19" s="197"/>
      <c r="E19" s="30" t="s">
        <v>11</v>
      </c>
      <c r="F19" s="198">
        <f>IF($AO19="",IF($AT19="","",IF($AT19="wo",0,CEILING($AM$1/2,1))),COUNTIF($AO19:$AS19,"&gt;0"))</f>
      </c>
      <c r="G19" s="198"/>
      <c r="H19" s="165" t="str">
        <f>IF(M19="",IF(R19="",IF(C19="","NE","ANO"),"ANO"),"ANO")</f>
        <v>NE</v>
      </c>
      <c r="I19" s="152"/>
      <c r="J19" s="153"/>
      <c r="K19" s="152"/>
      <c r="L19" s="154"/>
      <c r="M19" s="197">
        <f>IF($AO17="",IF($AT17="","",IF($AT17="wo",0,CEILING($AM$1/2,1))),COUNTIF($AO17:$AS17,"&gt;0"))</f>
      </c>
      <c r="N19" s="197"/>
      <c r="O19" s="30" t="s">
        <v>11</v>
      </c>
      <c r="P19" s="198">
        <f>IF($AO17="",IF($AT17="","",IF($AT17="wo",CEILING($AM$1/2,1),0)),COUNTIF($AO17:$AS17,"&lt;0"))</f>
      </c>
      <c r="Q19" s="198"/>
      <c r="R19" s="197">
        <f>IF($AO20="",IF($AT20="","",IF($AT20="wo",0,CEILING($AM$1/2,1))),COUNTIF($AO20:$AS20,"&gt;0"))</f>
      </c>
      <c r="S19" s="197"/>
      <c r="T19" s="30" t="s">
        <v>11</v>
      </c>
      <c r="U19" s="198">
        <f>IF($AO20="",IF($AT20="","",IF($AT20="wo",CEILING($AM$1/2,1),0)),COUNTIF($AO20:$AS20,"&lt;0"))</f>
      </c>
      <c r="V19" s="198"/>
      <c r="W19" s="199">
        <f>IF(H19="ANO",AZ17+BA17+BB17,"")</f>
      </c>
      <c r="X19" s="12">
        <f>IF(H19="ANO",IF(C19="",0,C19)+IF(M19="",0,M19)+IF(R19="",0,R19),"")</f>
      </c>
      <c r="Y19" s="13" t="s">
        <v>11</v>
      </c>
      <c r="Z19" s="14">
        <f>IF(H19="ANO",IF(F19="",0,F19)+IF(P19="",0,P19)+IF(U19="",0,U19),"")</f>
      </c>
      <c r="AA19" s="200"/>
      <c r="AB19" s="2">
        <f>IF(A23="","",VLOOKUP(A23,Seznam!$A$5:$E$244,4,1))</f>
      </c>
      <c r="AC19" s="3" t="s">
        <v>12</v>
      </c>
      <c r="AD19" s="2">
        <f>IF(A21="","",VLOOKUP(A21,Seznam!$A$5:$E$244,4,1))</f>
      </c>
      <c r="AE19" s="2" t="str">
        <f>IF($AV18="","",$AV18)</f>
        <v>14.9.2014</v>
      </c>
      <c r="AF19" s="3">
        <f>IF($AW18="","",$AW18)</f>
      </c>
      <c r="AG19" s="3">
        <f>IF($AX18="","",$AX18)</f>
      </c>
      <c r="AI19" s="38">
        <f t="shared" si="0"/>
        <v>0</v>
      </c>
      <c r="AJ19" s="108" t="s">
        <v>126</v>
      </c>
      <c r="AK19" s="114">
        <f>IF(A17="","",A17)</f>
      </c>
      <c r="AL19" s="115" t="str">
        <f>IF(AK19="","",VLOOKUP(AK19,Seznam!$A$5:$E$244,2,1))&amp;" "&amp;IF(AK19="","",VLOOKUP(AK19,Seznam!$A$5:$E$244,3,1))</f>
        <v> </v>
      </c>
      <c r="AM19" s="115">
        <f>IF(A19="","",A19)</f>
      </c>
      <c r="AN19" s="115" t="str">
        <f>IF(AM19="","",VLOOKUP(AM19,Seznam!$A$5:$E$244,2,1))&amp;" "&amp;IF(AM19="","",VLOOKUP(AM19,Seznam!$A$5:$E$244,3,1))</f>
        <v> </v>
      </c>
      <c r="AO19" s="116"/>
      <c r="AP19" s="117"/>
      <c r="AQ19" s="117"/>
      <c r="AR19" s="117"/>
      <c r="AS19" s="117"/>
      <c r="AT19" s="163"/>
      <c r="AU19" s="65" t="s">
        <v>44</v>
      </c>
      <c r="AV19" s="54" t="str">
        <f>IF($AU19="","",IF($AU19="1",Seznam!$H$3,Seznam!$J$3))</f>
        <v>14.9.2014</v>
      </c>
      <c r="AW19" s="64"/>
      <c r="AX19" s="75"/>
      <c r="AY19" s="180">
        <f>IF(A21="","",A21)</f>
      </c>
      <c r="AZ19">
        <f>IF($AO16="",IF($AT16="wo",2,0),IF(COUNTIF($AO16:$AS16,"&lt;0")&gt;COUNTIF($AO16:$AS16,"&gt;0"),2,1))</f>
        <v>0</v>
      </c>
      <c r="BA19">
        <f>IF($AO18="",IF($AT18="-wo",2,0),IF(COUNTIF($AO18:$AS18,"&gt;0")&gt;COUNTIF($AO18:$AS18,"&lt;0"),2,1))</f>
        <v>0</v>
      </c>
      <c r="BB19">
        <f>IF($AO20="",IF($AT20="wo",2,0),IF(COUNTIF($AO20:$AS20,"&lt;0")&gt;COUNTIF($AO20:$AS20,"&gt;0"),2,1))</f>
        <v>0</v>
      </c>
      <c r="BC19">
        <f>IF($AA17=4,$A17,IF($AA19=4,$A19,IF($AA21=4,$A21,IF($AA23=4,$A23,""))))</f>
      </c>
    </row>
    <row r="20" spans="1:51" ht="19.5" customHeight="1" thickBot="1">
      <c r="A20" s="16"/>
      <c r="B20" s="17">
        <f>IF(A19="","",VLOOKUP(A19,Seznam!$A$5:$E$244,5,1))</f>
      </c>
      <c r="C20" s="201">
        <f>IF($AO19="",IF($AT19="","","W.O."),-AO19&amp;",  "&amp;-AP19&amp;",  "&amp;-AQ19&amp;IF(AR19="","",",  "&amp;-AR19)&amp;IF(AS19="","",",  "&amp;-AS19))</f>
      </c>
      <c r="D20" s="202"/>
      <c r="E20" s="202"/>
      <c r="F20" s="202"/>
      <c r="G20" s="203"/>
      <c r="H20" s="155"/>
      <c r="I20" s="155"/>
      <c r="J20" s="155"/>
      <c r="K20" s="155"/>
      <c r="L20" s="155"/>
      <c r="M20" s="201">
        <f>IF($AO17="",IF($AT17="","","W.O."),AO17&amp;",  "&amp;AP17&amp;",  "&amp;AQ17&amp;IF(AR17="","",",  "&amp;AR17)&amp;IF(AS17="","",",  "&amp;AS17))</f>
      </c>
      <c r="N20" s="202"/>
      <c r="O20" s="202"/>
      <c r="P20" s="202"/>
      <c r="Q20" s="203"/>
      <c r="R20" s="201">
        <f>IF($AO20="",IF($AT20="","","W.O."),AO20&amp;",  "&amp;AP20&amp;",  "&amp;AQ20&amp;IF(AR20="","",",  "&amp;AR20)&amp;IF(AS20="","",",  "&amp;AS20))</f>
      </c>
      <c r="S20" s="202"/>
      <c r="T20" s="202"/>
      <c r="U20" s="202"/>
      <c r="V20" s="203"/>
      <c r="W20" s="199">
        <f>IF(B20="ANO",IF(G20="",0,G20)+IF(L20="",0,L20)+IF(Q20="",0,Q20),"")</f>
      </c>
      <c r="X20" s="18"/>
      <c r="Y20" s="19"/>
      <c r="Z20" s="20"/>
      <c r="AA20" s="200"/>
      <c r="AB20" s="2">
        <f>IF(A17="","",VLOOKUP(A17,Seznam!$A$5:$E$244,4,1))</f>
      </c>
      <c r="AC20" s="3" t="s">
        <v>12</v>
      </c>
      <c r="AD20" s="2">
        <f>IF(A19="","",VLOOKUP(A19,Seznam!$A$5:$E$244,4,1))</f>
      </c>
      <c r="AE20" s="2" t="str">
        <f>IF($AV19="","",$AV19)</f>
        <v>14.9.2014</v>
      </c>
      <c r="AF20" s="3">
        <f>IF($AW19="","",$AW19)</f>
      </c>
      <c r="AG20" s="3">
        <f>IF($AX19="","",$AX19)</f>
      </c>
      <c r="AI20" s="38">
        <f t="shared" si="0"/>
        <v>0</v>
      </c>
      <c r="AJ20" s="108" t="s">
        <v>127</v>
      </c>
      <c r="AK20" s="114">
        <f>IF(A19="","",A19)</f>
      </c>
      <c r="AL20" s="115" t="str">
        <f>IF(AK20="","",VLOOKUP(AK20,Seznam!$A$5:$E$244,2,1))&amp;" "&amp;IF(AK20="","",VLOOKUP(AK20,Seznam!$A$5:$E$244,3,1))</f>
        <v> </v>
      </c>
      <c r="AM20" s="115">
        <f>IF(A23="","",A23)</f>
      </c>
      <c r="AN20" s="115" t="str">
        <f>IF(AM20="","",VLOOKUP(AM20,Seznam!$A$5:$E$244,2,1))&amp;" "&amp;IF(AM20="","",VLOOKUP(AM20,Seznam!$A$5:$E$244,3,1))</f>
        <v> </v>
      </c>
      <c r="AO20" s="116"/>
      <c r="AP20" s="117"/>
      <c r="AQ20" s="117"/>
      <c r="AR20" s="117"/>
      <c r="AS20" s="117"/>
      <c r="AT20" s="163"/>
      <c r="AU20" s="65" t="s">
        <v>44</v>
      </c>
      <c r="AV20" s="54" t="str">
        <f>IF($AU20="","",IF($AU20="1",Seznam!$H$3,Seznam!$J$3))</f>
        <v>14.9.2014</v>
      </c>
      <c r="AW20" s="64"/>
      <c r="AX20" s="75"/>
      <c r="AY20" s="180">
        <f>IF(A23="","",IF(A17="","",A17))</f>
      </c>
    </row>
    <row r="21" spans="1:51" ht="19.5" customHeight="1" thickBot="1">
      <c r="A21" s="162"/>
      <c r="B21" s="11" t="str">
        <f>IF(A21="","",VLOOKUP(A21,Seznam!$A$5:$E$244,2,1))&amp;" "&amp;IF(A21="","",VLOOKUP(A21,Seznam!$A$5:$E$244,3,1))</f>
        <v> </v>
      </c>
      <c r="C21" s="197">
        <f>IF($AO21="",IF($AT21="","",IF($AT21="wo",0,CEILING($AM$1/2,1))),COUNTIF($AO21:$AS21,"&gt;0"))</f>
      </c>
      <c r="D21" s="197"/>
      <c r="E21" s="30" t="s">
        <v>11</v>
      </c>
      <c r="F21" s="198">
        <f>IF($AO21="",IF($AT21="","",IF($AT21="wo",CEILING($AM$1/2,1),0)),COUNTIF($AO21:$AS21,"&lt;0"))</f>
      </c>
      <c r="G21" s="198"/>
      <c r="H21" s="197">
        <f>IF($AO17="",IF($AT17="","",IF($AT17="wo",CEILING($AM$1/2,1),0)),COUNTIF($AO17:$AS17,"&lt;0"))</f>
      </c>
      <c r="I21" s="197"/>
      <c r="J21" s="30" t="s">
        <v>11</v>
      </c>
      <c r="K21" s="198">
        <f>IF($AO17="",IF($AT17="","",IF($AT17="wo",0,CEILING($AM$1/2,1))),COUNTIF($AO17:$AS17,"&gt;0"))</f>
      </c>
      <c r="L21" s="198"/>
      <c r="M21" s="165" t="str">
        <f>IF(R21="",IF(C21="",IF(H21="","NE","ANO"),"ANO"),"ANO")</f>
        <v>NE</v>
      </c>
      <c r="N21" s="152"/>
      <c r="O21" s="153"/>
      <c r="P21" s="152"/>
      <c r="Q21" s="154"/>
      <c r="R21" s="197">
        <f>IF($AO18="",IF($AT18="","",IF($AT18="wo",CEILING($AM$1/2,1),0)),COUNTIF($AO18:$AS18,"&lt;0"))</f>
      </c>
      <c r="S21" s="197"/>
      <c r="T21" s="30" t="s">
        <v>11</v>
      </c>
      <c r="U21" s="198">
        <f>IF($AO18="",IF($AT18="","",IF($AT18="wo",0,CEILING($AM$1/2,1))),COUNTIF($AO18:$AS18,"&gt;0"))</f>
      </c>
      <c r="V21" s="198"/>
      <c r="W21" s="199">
        <f>IF(M21="ANO",AZ18+BA18+BB18,"")</f>
      </c>
      <c r="X21" s="12">
        <f>IF(M21="ANO",IF(H21="",0,H21)+IF(C21="",0,C21)+IF(R21="",0,R21),"")</f>
      </c>
      <c r="Y21" s="13" t="s">
        <v>11</v>
      </c>
      <c r="Z21" s="14">
        <f>IF(M21="ANO",IF(K21="",0,K21)+IF(F21="",0,F21)+IF(U21="",0,U21),"")</f>
      </c>
      <c r="AA21" s="200"/>
      <c r="AB21" s="2">
        <f>IF(A19="","",VLOOKUP(A19,Seznam!$A$5:$E$244,4,1))</f>
      </c>
      <c r="AC21" s="3" t="s">
        <v>12</v>
      </c>
      <c r="AD21" s="2">
        <f>IF(A23="","",VLOOKUP(A23,Seznam!$A$5:$E$244,4,1))</f>
      </c>
      <c r="AE21" s="2" t="str">
        <f>IF($AV20="","",$AV20)</f>
        <v>14.9.2014</v>
      </c>
      <c r="AF21" s="3">
        <f>IF($AW20="","",$AW20)</f>
      </c>
      <c r="AG21" s="3">
        <f>IF($AX20="","",$AX20)</f>
      </c>
      <c r="AI21" s="38">
        <f t="shared" si="0"/>
        <v>0</v>
      </c>
      <c r="AJ21" s="108" t="s">
        <v>127</v>
      </c>
      <c r="AK21" s="119">
        <f>IF(A21="","",A21)</f>
      </c>
      <c r="AL21" s="120" t="str">
        <f>IF(AK21="","",VLOOKUP(AK21,Seznam!$A$5:$E$244,2,1))&amp;" "&amp;IF(AK21="","",VLOOKUP(AK21,Seznam!$A$5:$E$244,3,1))</f>
        <v> </v>
      </c>
      <c r="AM21" s="120">
        <f>IF(A17="","",A17)</f>
      </c>
      <c r="AN21" s="120" t="str">
        <f>IF(AM21="","",VLOOKUP(AM21,Seznam!$A$5:$E$244,2,1))&amp;" "&amp;IF(AM21="","",VLOOKUP(AM21,Seznam!$A$5:$E$244,3,1))</f>
        <v> </v>
      </c>
      <c r="AO21" s="121"/>
      <c r="AP21" s="122"/>
      <c r="AQ21" s="122"/>
      <c r="AR21" s="122"/>
      <c r="AS21" s="122"/>
      <c r="AT21" s="164"/>
      <c r="AU21" s="65" t="s">
        <v>44</v>
      </c>
      <c r="AV21" s="54" t="str">
        <f>IF($AU21="","",IF($AU21="1",Seznam!$H$3,Seznam!$J$3))</f>
        <v>14.9.2014</v>
      </c>
      <c r="AW21" s="64"/>
      <c r="AX21" s="75"/>
      <c r="AY21" s="180">
        <f>IF(A23="",IF(A19="","",A19),A23)</f>
      </c>
    </row>
    <row r="22" spans="1:48" ht="19.5" customHeight="1" thickBot="1">
      <c r="A22" s="16"/>
      <c r="B22" s="17">
        <f>IF(A21="","",VLOOKUP(A21,Seznam!$A$5:$E$244,5,1))</f>
      </c>
      <c r="C22" s="201">
        <f>IF($AO21="",IF($AT21="","","W.O."),AO21&amp;",  "&amp;AP21&amp;",  "&amp;AQ21&amp;IF(AR21="","",",  "&amp;AR21)&amp;IF(AS21="","",",  "&amp;AS21))</f>
      </c>
      <c r="D22" s="202"/>
      <c r="E22" s="202"/>
      <c r="F22" s="202"/>
      <c r="G22" s="203"/>
      <c r="H22" s="201">
        <f>IF($AO17="",IF($AT17="","","W.O."),-AO17&amp;",  "&amp;-AP17&amp;",  "&amp;-AQ17&amp;IF(AR17="","",",  "&amp;-AR17)&amp;IF(AS17="","",",  "&amp;-AS17))</f>
      </c>
      <c r="I22" s="202"/>
      <c r="J22" s="202"/>
      <c r="K22" s="202"/>
      <c r="L22" s="203"/>
      <c r="M22" s="155"/>
      <c r="N22" s="155"/>
      <c r="O22" s="155"/>
      <c r="P22" s="155"/>
      <c r="Q22" s="155"/>
      <c r="R22" s="201">
        <f>IF($AO18="",IF($AT18="","","W.O."),-AO18&amp;",  "&amp;-AP18&amp;",  "&amp;-AQ18&amp;IF(AR18="","",",  "&amp;-AR18)&amp;IF(AS18="","",",  "&amp;-AS18))</f>
      </c>
      <c r="S22" s="202"/>
      <c r="T22" s="202"/>
      <c r="U22" s="202"/>
      <c r="V22" s="203"/>
      <c r="W22" s="199">
        <f>IF(B22="ANO",IF(G22="",0,G22)+IF(L22="",0,L22)+IF(Q22="",0,Q22),"")</f>
      </c>
      <c r="X22" s="18"/>
      <c r="Y22" s="19"/>
      <c r="Z22" s="20"/>
      <c r="AA22" s="200"/>
      <c r="AB22" s="2">
        <f>IF(A21="","",VLOOKUP(A21,Seznam!$A$5:$E$244,4,1))</f>
      </c>
      <c r="AC22" s="3" t="s">
        <v>12</v>
      </c>
      <c r="AD22" s="2">
        <f>IF(A17="","",VLOOKUP(A17,Seznam!$A$5:$E$244,4,1))</f>
      </c>
      <c r="AE22" s="2" t="str">
        <f>IF($AV21="","",$AV21)</f>
        <v>14.9.2014</v>
      </c>
      <c r="AF22" s="3">
        <f>IF($AW21="","",$AW21)</f>
      </c>
      <c r="AG22" s="3">
        <f>IF($AX21="","",$AX21)</f>
      </c>
      <c r="AI22" s="38"/>
      <c r="AT22" s="62"/>
      <c r="AU22" s="61"/>
      <c r="AV22" s="67"/>
    </row>
    <row r="23" spans="1:48" ht="19.5" customHeight="1" thickBot="1">
      <c r="A23" s="162"/>
      <c r="B23" s="11" t="str">
        <f>IF(A23="","",VLOOKUP(A23,Seznam!$A$5:$E$244,2,1))&amp;" "&amp;IF(A23="","",VLOOKUP(A23,Seznam!$A$5:$E$244,3,1))</f>
        <v> </v>
      </c>
      <c r="C23" s="197">
        <f>IF($AO16="",IF($AT16="","",IF($AT16="wo",CEILING($AM$1/2,1),0)),COUNTIF($AO16:$AS16,"&lt;0"))</f>
      </c>
      <c r="D23" s="197"/>
      <c r="E23" s="30" t="s">
        <v>11</v>
      </c>
      <c r="F23" s="198">
        <f>IF($AO16="",IF($AT16="","",IF($AT16="wo",0,CEILING($AM$1/2,1))),COUNTIF($AO16:$AS16,"&gt;0"))</f>
      </c>
      <c r="G23" s="198"/>
      <c r="H23" s="197">
        <f>IF($AO20="",IF($AT20="","",IF($AT20="wo",CEILING($AM$1/2,1),0)),COUNTIF($AO20:$AS20,"&lt;0"))</f>
      </c>
      <c r="I23" s="197"/>
      <c r="J23" s="30" t="s">
        <v>11</v>
      </c>
      <c r="K23" s="198">
        <f>IF($AO20="",IF($AT20="","",IF($AT20="wo",0,CEILING($AM$1/2,1))),COUNTIF($AO20:$AS20,"&gt;0"))</f>
      </c>
      <c r="L23" s="198"/>
      <c r="M23" s="197">
        <f>IF($AO18="",IF($AT18="","",IF($AT18="wo",0,CEILING($AM$1/2,1))),COUNTIF($AO18:$AS18,"&gt;0"))</f>
      </c>
      <c r="N23" s="197"/>
      <c r="O23" s="30" t="s">
        <v>11</v>
      </c>
      <c r="P23" s="198">
        <f>IF($AO18="",IF($AT18="","",IF($AT18="wo",CEILING($AM$1/2,1),0)),COUNTIF($AO18:$AS18,"&lt;0"))</f>
      </c>
      <c r="Q23" s="198"/>
      <c r="R23" s="165" t="str">
        <f>IF(C23="",IF(H23="",IF(M23="","NE","ANO"),"ANO"),"ANO")</f>
        <v>NE</v>
      </c>
      <c r="S23" s="156"/>
      <c r="T23" s="157"/>
      <c r="U23" s="156"/>
      <c r="V23" s="158"/>
      <c r="W23" s="199">
        <f>IF(R23="ANO",AZ19+BA19+BB19,"")</f>
      </c>
      <c r="X23" s="12">
        <f>IF(R23="ANO",IF(H23="",0,H23)+IF(M23="",0,M23)+IF(C23="",0,C23),"")</f>
      </c>
      <c r="Y23" s="13" t="s">
        <v>11</v>
      </c>
      <c r="Z23" s="14">
        <f>IF(R23="ANO",IF(K23="",0,K23)+IF(P23="",0,P23)+IF(F23="",0,F23),"")</f>
      </c>
      <c r="AA23" s="200"/>
      <c r="AB23" s="15"/>
      <c r="AC23" s="15"/>
      <c r="AD23" s="15"/>
      <c r="AE23" s="10"/>
      <c r="AF23" s="15"/>
      <c r="AG23" s="15"/>
      <c r="AI23" s="38"/>
      <c r="AU23" s="61"/>
      <c r="AV23" s="67"/>
    </row>
    <row r="24" spans="1:48" ht="19.5" customHeight="1" thickBot="1">
      <c r="A24" s="16"/>
      <c r="B24" s="17">
        <f>IF(A23="","",VLOOKUP(A23,Seznam!$A$5:$E$244,5,1))</f>
      </c>
      <c r="C24" s="201">
        <f>IF($AO16="",IF($AT16="","","W.O."),-AO16&amp;",  "&amp;-AP16&amp;",  "&amp;-AQ16&amp;IF(AR16="","",",  "&amp;-AR16)&amp;IF(AS16="","",",  "&amp;-AS16))</f>
      </c>
      <c r="D24" s="202"/>
      <c r="E24" s="202"/>
      <c r="F24" s="202"/>
      <c r="G24" s="203"/>
      <c r="H24" s="201">
        <f>IF($AO20="",IF($AT20="","","W.O."),-AO20&amp;",  "&amp;-AP20&amp;",  "&amp;-AQ20&amp;IF(AR20="","",",  "&amp;-AR20)&amp;IF(AS20="","",",  "&amp;-AS20))</f>
      </c>
      <c r="I24" s="202"/>
      <c r="J24" s="202"/>
      <c r="K24" s="202"/>
      <c r="L24" s="203"/>
      <c r="M24" s="201">
        <f>IF($AO18="",IF($AT18="","","W.O."),AO18&amp;",  "&amp;AP18&amp;",  "&amp;AQ18&amp;IF(AR18="","",",  "&amp;AR18)&amp;IF(AS18="","",",  "&amp;AS18))</f>
      </c>
      <c r="N24" s="202"/>
      <c r="O24" s="202"/>
      <c r="P24" s="202"/>
      <c r="Q24" s="203"/>
      <c r="R24" s="159"/>
      <c r="S24" s="160"/>
      <c r="T24" s="160"/>
      <c r="U24" s="160"/>
      <c r="V24" s="161"/>
      <c r="W24" s="199">
        <f>IF(B24="ANO",IF(G24="",0,G24)+IF(L24="",0,L24)+IF(Q24="",0,Q24),"")</f>
      </c>
      <c r="X24" s="18"/>
      <c r="Y24" s="19"/>
      <c r="Z24" s="20"/>
      <c r="AA24" s="200"/>
      <c r="AB24" s="15"/>
      <c r="AC24" s="15"/>
      <c r="AD24" s="15"/>
      <c r="AE24" s="10"/>
      <c r="AF24" s="15"/>
      <c r="AG24" s="15"/>
      <c r="AI24" s="38"/>
      <c r="AU24" s="61"/>
      <c r="AV24" s="67"/>
    </row>
    <row r="25" spans="1:48" ht="19.5" customHeight="1">
      <c r="A25" s="2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  <c r="S25" s="24"/>
      <c r="T25" s="24"/>
      <c r="U25" s="24"/>
      <c r="V25" s="24"/>
      <c r="W25" s="23"/>
      <c r="X25" s="23"/>
      <c r="Y25" s="23"/>
      <c r="Z25" s="23"/>
      <c r="AA25" s="25"/>
      <c r="AB25" s="15"/>
      <c r="AC25" s="15"/>
      <c r="AD25" s="15"/>
      <c r="AE25" s="10"/>
      <c r="AF25" s="15"/>
      <c r="AG25" s="15"/>
      <c r="AI25" s="38"/>
      <c r="AU25" s="61"/>
      <c r="AV25" s="67"/>
    </row>
    <row r="26" spans="1:54" ht="19.5" customHeight="1" thickBot="1">
      <c r="A26" s="167"/>
      <c r="B26" s="168" t="s">
        <v>108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Z26" s="10"/>
      <c r="AI26" s="38"/>
      <c r="AJ26" s="136"/>
      <c r="AK26" s="205"/>
      <c r="AL26" s="205"/>
      <c r="AM26" s="205"/>
      <c r="AN26" s="205"/>
      <c r="AO26" s="205"/>
      <c r="AP26" s="205"/>
      <c r="AQ26" s="205"/>
      <c r="AR26" s="205"/>
      <c r="AS26" s="205"/>
      <c r="AT26" s="47"/>
      <c r="AU26" s="108"/>
      <c r="AV26" s="69"/>
      <c r="AW26" s="53"/>
      <c r="AX26" s="70"/>
      <c r="AY26" s="70"/>
      <c r="AZ26" s="204"/>
      <c r="BA26" s="204"/>
      <c r="BB26" s="204"/>
    </row>
    <row r="27" spans="1:55" ht="19.5" customHeight="1" thickBot="1">
      <c r="A27" s="169"/>
      <c r="B27" s="170" t="s">
        <v>97</v>
      </c>
      <c r="C27" s="206">
        <f>IF(A28="","",VLOOKUP(A28,Seznam!$A$5:$E$244,4,1))</f>
      </c>
      <c r="D27" s="207" t="e">
        <v>#REF!</v>
      </c>
      <c r="E27" s="207" t="e">
        <v>#REF!</v>
      </c>
      <c r="F27" s="207" t="e">
        <v>#REF!</v>
      </c>
      <c r="G27" s="207" t="e">
        <v>#REF!</v>
      </c>
      <c r="H27" s="206">
        <f>IF(A30="","",VLOOKUP(A30,Seznam!$A$5:$E$244,4,1))</f>
      </c>
      <c r="I27" s="207" t="e">
        <v>#REF!</v>
      </c>
      <c r="J27" s="207" t="e">
        <v>#REF!</v>
      </c>
      <c r="K27" s="207" t="e">
        <v>#REF!</v>
      </c>
      <c r="L27" s="207" t="e">
        <v>#REF!</v>
      </c>
      <c r="M27" s="206">
        <f>IF(A32="","",VLOOKUP(A32,Seznam!$A$5:$E$244,4,1))</f>
      </c>
      <c r="N27" s="207" t="e">
        <v>#REF!</v>
      </c>
      <c r="O27" s="207" t="e">
        <v>#REF!</v>
      </c>
      <c r="P27" s="207" t="e">
        <v>#REF!</v>
      </c>
      <c r="Q27" s="207" t="e">
        <v>#REF!</v>
      </c>
      <c r="R27" s="206">
        <f>IF(A34="","",VLOOKUP(A34,Seznam!$A$5:$E$244,4,1))</f>
      </c>
      <c r="S27" s="207" t="e">
        <v>#REF!</v>
      </c>
      <c r="T27" s="207" t="e">
        <v>#REF!</v>
      </c>
      <c r="U27" s="207" t="e">
        <v>#REF!</v>
      </c>
      <c r="V27" s="207" t="e">
        <v>#REF!</v>
      </c>
      <c r="W27" s="171" t="s">
        <v>9</v>
      </c>
      <c r="X27" s="208" t="s">
        <v>99</v>
      </c>
      <c r="Y27" s="208"/>
      <c r="Z27" s="208"/>
      <c r="AA27" s="171" t="s">
        <v>10</v>
      </c>
      <c r="AB27" s="209" t="s">
        <v>100</v>
      </c>
      <c r="AC27" s="210"/>
      <c r="AD27" s="211"/>
      <c r="AE27" s="173" t="s">
        <v>103</v>
      </c>
      <c r="AF27" s="173" t="s">
        <v>101</v>
      </c>
      <c r="AG27" s="173" t="s">
        <v>102</v>
      </c>
      <c r="AH27" s="38"/>
      <c r="AI27" s="38">
        <f>IF($AK27="",$AI21,IF($AM27="",$AI21,$AI21+1))</f>
        <v>0</v>
      </c>
      <c r="AJ27" s="38" t="s">
        <v>128</v>
      </c>
      <c r="AK27" s="109">
        <f>IF(A28="","",A28)</f>
      </c>
      <c r="AL27" s="110" t="str">
        <f>IF(AK27="","",VLOOKUP(AK27,Seznam!$A$5:$E$244,2,1))&amp;" "&amp;IF(AK27="","",VLOOKUP(AK27,Seznam!$A$5:$E$244,3,1))</f>
        <v> </v>
      </c>
      <c r="AM27" s="110">
        <f>IF(A34="","",A34)</f>
      </c>
      <c r="AN27" s="110" t="str">
        <f>IF(AM27="","",VLOOKUP(AM27,Seznam!$A$5:$E$244,2,1))&amp;" "&amp;IF(AM27="","",VLOOKUP(AM27,Seznam!$A$5:$E$244,3,1))</f>
        <v> </v>
      </c>
      <c r="AO27" s="126"/>
      <c r="AP27" s="112"/>
      <c r="AQ27" s="112"/>
      <c r="AR27" s="112"/>
      <c r="AS27" s="112"/>
      <c r="AT27" s="131"/>
      <c r="AU27" s="65" t="s">
        <v>44</v>
      </c>
      <c r="AV27" s="54" t="str">
        <f>IF($AU27="","",IF($AU27="1",Seznam!$H$3,Seznam!$J$3))</f>
        <v>14.9.2014</v>
      </c>
      <c r="AW27" s="64"/>
      <c r="AX27" s="75"/>
      <c r="AY27" s="180">
        <f>IF(A34="","",IF(A32="","",A32))</f>
      </c>
      <c r="AZ27">
        <f>IF($AO27="",IF($AT27="-wo",2,0),IF(COUNTIF($AO27:$AS27,"&gt;0")&gt;COUNTIF($AO27:$AS27,"&lt;0"),2,1))</f>
        <v>0</v>
      </c>
      <c r="BA27">
        <f>IF($AO30="",IF($AT30="-wo",2,0),IF(COUNTIF($AO30:$AS30,"&gt;0")&gt;COUNTIF($AO30:$AS30,"&lt;0"),2,1))</f>
        <v>0</v>
      </c>
      <c r="BB27">
        <f>IF($AO32="",IF($AT32="wo",2,0),IF(COUNTIF($AO32:$AS32,"&lt;0")&gt;COUNTIF($AO32:$AS32,"&gt;0"),2,1))</f>
        <v>0</v>
      </c>
      <c r="BC27">
        <f>IF($AA28=1,$A28,IF($AA30=1,$A30,IF($AA32=1,$A32,IF($AA34=1,$A34,""))))</f>
      </c>
    </row>
    <row r="28" spans="1:55" ht="19.5" customHeight="1" thickBot="1">
      <c r="A28" s="162"/>
      <c r="B28" s="166" t="str">
        <f>IF(A28="","",VLOOKUP(A28,Seznam!$A$5:$E$244,2,1))&amp;" "&amp;IF(A28="","",VLOOKUP(A28,Seznam!$A$5:$E$244,3,1))</f>
        <v> </v>
      </c>
      <c r="C28" s="165" t="str">
        <f>IF(H28="",IF(M28="",IF(R28="","NE","ANO"),"ANO"),"ANO")</f>
        <v>NE</v>
      </c>
      <c r="D28" s="152"/>
      <c r="E28" s="153"/>
      <c r="F28" s="152"/>
      <c r="G28" s="154"/>
      <c r="H28" s="197">
        <f>IF($AO30="",IF($AT30="","",IF($AT30="wo",0,CEILING($AM$1/2,1))),COUNTIF($AO30:$AS30,"&gt;0"))</f>
      </c>
      <c r="I28" s="197"/>
      <c r="J28" s="30" t="s">
        <v>11</v>
      </c>
      <c r="K28" s="198">
        <f>IF($AO30="",IF($AT30="","",IF($AT30="wo",CEILING($AM$1/2,1),0)),COUNTIF($AO30:$AS30,"&lt;0"))</f>
      </c>
      <c r="L28" s="198"/>
      <c r="M28" s="197">
        <f>IF($AO32="",IF($AT32="","",IF($AT32="wo",CEILING($AM$1/2,1),0)),COUNTIF($AO32:$AS32,"&lt;0"))</f>
      </c>
      <c r="N28" s="197"/>
      <c r="O28" s="30" t="s">
        <v>11</v>
      </c>
      <c r="P28" s="198">
        <f>IF($AO32="",IF($AT32="","",IF($AT32="wo",0,CEILING($AM$1/2,1))),COUNTIF($AO32:$AS32,"&gt;0"))</f>
      </c>
      <c r="Q28" s="198"/>
      <c r="R28" s="197">
        <f>IF($AO27="",IF($AT27="","",IF($AT27="wo",0,CEILING($AM$1/2,1))),COUNTIF($AO27:$AS27,"&gt;0"))</f>
      </c>
      <c r="S28" s="197"/>
      <c r="T28" s="30" t="s">
        <v>11</v>
      </c>
      <c r="U28" s="198">
        <f>IF($AO27="",IF($AT27="","",IF($AT27="wo",CEILING($AM$1/2,1),0)),COUNTIF($AO27:$AS27,"&lt;0"))</f>
      </c>
      <c r="V28" s="198"/>
      <c r="W28" s="199">
        <f>IF(C28="ANO",AZ27+BA27+BB27,"")</f>
      </c>
      <c r="X28" s="12">
        <f>IF(C28="ANO",IF(H28="",0,H28)+IF(M28="",0,M28)+IF(R28="",0,R28),"")</f>
      </c>
      <c r="Y28" s="13" t="s">
        <v>11</v>
      </c>
      <c r="Z28" s="14">
        <f>IF(C28="ANO",IF(K28="",0,K28)+IF(P28="",0,P28)+IF(U28="",0,U28),"")</f>
      </c>
      <c r="AA28" s="200"/>
      <c r="AB28" s="2">
        <f>IF(A28="","",VLOOKUP(A28,Seznam!$A$5:$E$244,4,1))</f>
      </c>
      <c r="AC28" s="3" t="s">
        <v>12</v>
      </c>
      <c r="AD28" s="2">
        <f>IF(A34="","",VLOOKUP(A34,Seznam!$A$5:$E$244,4,1))</f>
      </c>
      <c r="AE28" s="2" t="str">
        <f>IF($AV27="","",$AV27)</f>
        <v>14.9.2014</v>
      </c>
      <c r="AF28" s="3">
        <f>IF($AW27="","",$AW27)</f>
      </c>
      <c r="AG28" s="3">
        <f>IF($AX27="","",$AX27)</f>
      </c>
      <c r="AI28" s="38">
        <f t="shared" si="0"/>
        <v>0</v>
      </c>
      <c r="AJ28" s="38" t="s">
        <v>128</v>
      </c>
      <c r="AK28" s="114">
        <f>IF(A30="","",A30)</f>
      </c>
      <c r="AL28" s="115" t="str">
        <f>IF(AK28="","",VLOOKUP(AK28,Seznam!$A$5:$E$244,2,1))&amp;" "&amp;IF(AK28="","",VLOOKUP(AK28,Seznam!$A$5:$E$244,3,1))</f>
        <v> </v>
      </c>
      <c r="AM28" s="115">
        <f>IF(A32="","",A32)</f>
      </c>
      <c r="AN28" s="115" t="str">
        <f>IF(AM28="","",VLOOKUP(AM28,Seznam!$A$5:$E$244,2,1))&amp;" "&amp;IF(AM28="","",VLOOKUP(AM28,Seznam!$A$5:$E$244,3,1))</f>
        <v> </v>
      </c>
      <c r="AO28" s="116"/>
      <c r="AP28" s="117"/>
      <c r="AQ28" s="117"/>
      <c r="AR28" s="117"/>
      <c r="AS28" s="117"/>
      <c r="AT28" s="163"/>
      <c r="AU28" s="65" t="s">
        <v>44</v>
      </c>
      <c r="AV28" s="54" t="str">
        <f>IF($AU28="","",IF($AU28="1",Seznam!$H$3,Seznam!$J$3))</f>
        <v>14.9.2014</v>
      </c>
      <c r="AW28" s="64"/>
      <c r="AX28" s="75"/>
      <c r="AY28" s="180">
        <f>IF(A34="",IF(A28="","",A28),A34)</f>
      </c>
      <c r="AZ28">
        <f>IF($AO28="",IF($AT28="-wo",2,0),IF(COUNTIF($AO28:$AS28,"&gt;0")&gt;COUNTIF($AO28:$AS28,"&lt;0"),2,1))</f>
        <v>0</v>
      </c>
      <c r="BA28">
        <f>IF($AO30="",IF($AT30="wo",2,0),IF(COUNTIF($AO30:$AS30,"&lt;0")&gt;COUNTIF($AO30:$AS30,"&gt;0"),2,1))</f>
        <v>0</v>
      </c>
      <c r="BB28">
        <f>IF($AO31="",IF($AT31="-wo",2,0),IF(COUNTIF($AO31:$AS31,"&gt;0")&gt;COUNTIF($AO31:$AS31,"&lt;0"),2,1))</f>
        <v>0</v>
      </c>
      <c r="BC28">
        <f>IF($AA28=2,$A28,IF($AA30=2,$A30,IF($AA32=2,$A32,IF($AA34=2,$A34,""))))</f>
      </c>
    </row>
    <row r="29" spans="1:55" ht="19.5" customHeight="1" thickBot="1">
      <c r="A29" s="16"/>
      <c r="B29" s="17">
        <f>IF(A28="","",VLOOKUP(A28,Seznam!$A$5:$E$244,5,1))</f>
      </c>
      <c r="C29" s="155"/>
      <c r="D29" s="155"/>
      <c r="E29" s="155"/>
      <c r="F29" s="155"/>
      <c r="G29" s="155"/>
      <c r="H29" s="201">
        <f>IF($AO30="",IF($AT30="","","W.O."),AO30&amp;",  "&amp;AP30&amp;",  "&amp;AQ30&amp;IF(AR30="","",",  "&amp;AR30)&amp;IF(AS30="","",",  "&amp;AS30))</f>
      </c>
      <c r="I29" s="202"/>
      <c r="J29" s="202"/>
      <c r="K29" s="202"/>
      <c r="L29" s="203"/>
      <c r="M29" s="201">
        <f>IF($AO32="",IF($AT32="","","W.O."),-AO32&amp;",  "&amp;-AP32&amp;",  "&amp;-AQ32&amp;IF(AR32="","",",  "&amp;-AR32)&amp;IF(AS32="","",",  "&amp;-AS32))</f>
      </c>
      <c r="N29" s="202"/>
      <c r="O29" s="202"/>
      <c r="P29" s="202"/>
      <c r="Q29" s="203"/>
      <c r="R29" s="201">
        <f>IF($AO27="",IF($AT27="","","W.O."),AO27&amp;",  "&amp;AP27&amp;",  "&amp;AQ27&amp;IF(AR27="","",",  "&amp;AR27)&amp;IF(AS27="","",",  "&amp;AS27))</f>
      </c>
      <c r="S29" s="202"/>
      <c r="T29" s="202"/>
      <c r="U29" s="202"/>
      <c r="V29" s="203"/>
      <c r="W29" s="199">
        <f>IF(B29="ANO",IF(G29="",0,G29)+IF(L29="",0,L29)+IF(Q29="",0,Q29),"")</f>
      </c>
      <c r="X29" s="18"/>
      <c r="Y29" s="19"/>
      <c r="Z29" s="20"/>
      <c r="AA29" s="200"/>
      <c r="AB29" s="2">
        <f>IF(A30="","",VLOOKUP(A30,Seznam!$A$5:$E$244,4,1))</f>
      </c>
      <c r="AC29" s="3" t="s">
        <v>12</v>
      </c>
      <c r="AD29" s="2">
        <f>IF(A32="","",VLOOKUP(A32,Seznam!$A$5:$E$244,4,1))</f>
      </c>
      <c r="AE29" s="2" t="str">
        <f>IF($AV28="","",$AV28)</f>
        <v>14.9.2014</v>
      </c>
      <c r="AF29" s="3">
        <f>IF($AW28="","",$AW28)</f>
      </c>
      <c r="AG29" s="3">
        <f>IF($AX28="","",$AX28)</f>
      </c>
      <c r="AI29" s="38">
        <f t="shared" si="0"/>
        <v>0</v>
      </c>
      <c r="AJ29" s="38" t="s">
        <v>129</v>
      </c>
      <c r="AK29" s="114">
        <f>IF(A34="","",A34)</f>
      </c>
      <c r="AL29" s="115" t="str">
        <f>IF(AK29="","",VLOOKUP(AK29,Seznam!$A$5:$E$244,2,1))&amp;" "&amp;IF(AK29="","",VLOOKUP(AK29,Seznam!$A$5:$E$244,3,1))</f>
        <v> </v>
      </c>
      <c r="AM29" s="115">
        <f>IF(A32="","",A32)</f>
      </c>
      <c r="AN29" s="115" t="str">
        <f>IF(AM29="","",VLOOKUP(AM29,Seznam!$A$5:$E$244,2,1))&amp;" "&amp;IF(AM29="","",VLOOKUP(AM29,Seznam!$A$5:$E$244,3,1))</f>
        <v> </v>
      </c>
      <c r="AO29" s="116"/>
      <c r="AP29" s="117"/>
      <c r="AQ29" s="117"/>
      <c r="AR29" s="117"/>
      <c r="AS29" s="117"/>
      <c r="AT29" s="163"/>
      <c r="AU29" s="65" t="s">
        <v>44</v>
      </c>
      <c r="AV29" s="54" t="str">
        <f>IF($AU29="","",IF($AU29="1",Seznam!$H$3,Seznam!$J$3))</f>
        <v>14.9.2014</v>
      </c>
      <c r="AW29" s="64"/>
      <c r="AX29" s="75"/>
      <c r="AY29" s="180">
        <f>IF(A34="","",IF(A30="","",A30))</f>
      </c>
      <c r="AZ29">
        <f>IF($AO28="",IF($AT28="wo",2,0),IF(COUNTIF($AO28:$AS28,"&lt;0")&gt;COUNTIF($AO28:$AS28,"&gt;0"),2,1))</f>
        <v>0</v>
      </c>
      <c r="BA29">
        <f>IF($AO29="",IF($AT29="wo",2,0),IF(COUNTIF($AO29:$AS29,"&lt;0")&gt;COUNTIF($AO29:$AS29,"&gt;0"),2,1))</f>
        <v>0</v>
      </c>
      <c r="BB29">
        <f>IF($AO32="",IF($AT32="-wo",2,0),IF(COUNTIF($AO32:$AS32,"&gt;0")&gt;COUNTIF($AO32:$AS32,"&lt;0"),2,1))</f>
        <v>0</v>
      </c>
      <c r="BC29">
        <f>IF($AA28=3,$A28,IF($AA30=3,$A30,IF($AA32=3,$A32,IF($AA34=3,$A34,""))))</f>
      </c>
    </row>
    <row r="30" spans="1:55" ht="19.5" customHeight="1" thickBot="1">
      <c r="A30" s="162"/>
      <c r="B30" s="11" t="str">
        <f>IF(A30="","",VLOOKUP(A30,Seznam!$A$5:$E$244,2,1))&amp;" "&amp;IF(A30="","",VLOOKUP(A30,Seznam!$A$5:$E$244,3,1))</f>
        <v> </v>
      </c>
      <c r="C30" s="197">
        <f>IF($AO30="",IF($AT30="","",IF($AT30="wo",CEILING($AM$1/2,1),0)),COUNTIF($AO30:$AS30,"&lt;0"))</f>
      </c>
      <c r="D30" s="197"/>
      <c r="E30" s="30" t="s">
        <v>11</v>
      </c>
      <c r="F30" s="198">
        <f>IF($AO30="",IF($AT30="","",IF($AT30="wo",0,CEILING($AM$1/2,1))),COUNTIF($AO30:$AS30,"&gt;0"))</f>
      </c>
      <c r="G30" s="198"/>
      <c r="H30" s="165" t="str">
        <f>IF(M30="",IF(R30="",IF(C30="","NE","ANO"),"ANO"),"ANO")</f>
        <v>NE</v>
      </c>
      <c r="I30" s="152"/>
      <c r="J30" s="153"/>
      <c r="K30" s="152"/>
      <c r="L30" s="154"/>
      <c r="M30" s="197">
        <f>IF($AO28="",IF($AT28="","",IF($AT28="wo",0,CEILING($AM$1/2,1))),COUNTIF($AO28:$AS28,"&gt;0"))</f>
      </c>
      <c r="N30" s="197"/>
      <c r="O30" s="30" t="s">
        <v>11</v>
      </c>
      <c r="P30" s="198">
        <f>IF($AO28="",IF($AT28="","",IF($AT28="wo",CEILING($AM$1/2,1),0)),COUNTIF($AO28:$AS28,"&lt;0"))</f>
      </c>
      <c r="Q30" s="198"/>
      <c r="R30" s="197">
        <f>IF($AO31="",IF($AT31="","",IF($AT31="wo",0,CEILING($AM$1/2,1))),COUNTIF($AO31:$AS31,"&gt;0"))</f>
      </c>
      <c r="S30" s="197"/>
      <c r="T30" s="30" t="s">
        <v>11</v>
      </c>
      <c r="U30" s="198">
        <f>IF($AO31="",IF($AT31="","",IF($AT31="wo",CEILING($AM$1/2,1),0)),COUNTIF($AO31:$AS31,"&lt;0"))</f>
      </c>
      <c r="V30" s="198"/>
      <c r="W30" s="199">
        <f>IF(H30="ANO",AZ28+BA28+BB28,"")</f>
      </c>
      <c r="X30" s="12">
        <f>IF(H30="ANO",IF(C30="",0,C30)+IF(M30="",0,M30)+IF(R30="",0,R30),"")</f>
      </c>
      <c r="Y30" s="13" t="s">
        <v>11</v>
      </c>
      <c r="Z30" s="14">
        <f>IF(H30="ANO",IF(F30="",0,F30)+IF(P30="",0,P30)+IF(U30="",0,U30),"")</f>
      </c>
      <c r="AA30" s="200"/>
      <c r="AB30" s="2">
        <f>IF(A34="","",VLOOKUP(A34,Seznam!$A$5:$E$244,4,1))</f>
      </c>
      <c r="AC30" s="3" t="s">
        <v>12</v>
      </c>
      <c r="AD30" s="2">
        <f>IF(A32="","",VLOOKUP(A32,Seznam!$A$5:$E$244,4,1))</f>
      </c>
      <c r="AE30" s="2" t="str">
        <f>IF($AV29="","",$AV29)</f>
        <v>14.9.2014</v>
      </c>
      <c r="AF30" s="3">
        <f>IF($AW29="","",$AW29)</f>
      </c>
      <c r="AG30" s="3">
        <f>IF($AX29="","",$AX29)</f>
      </c>
      <c r="AI30" s="38">
        <f t="shared" si="0"/>
        <v>0</v>
      </c>
      <c r="AJ30" s="108" t="s">
        <v>129</v>
      </c>
      <c r="AK30" s="114">
        <f>IF(A28="","",A28)</f>
      </c>
      <c r="AL30" s="115" t="str">
        <f>IF(AK30="","",VLOOKUP(AK30,Seznam!$A$5:$E$244,2,1))&amp;" "&amp;IF(AK30="","",VLOOKUP(AK30,Seznam!$A$5:$E$244,3,1))</f>
        <v> </v>
      </c>
      <c r="AM30" s="115">
        <f>IF(A30="","",A30)</f>
      </c>
      <c r="AN30" s="115" t="str">
        <f>IF(AM30="","",VLOOKUP(AM30,Seznam!$A$5:$E$244,2,1))&amp;" "&amp;IF(AM30="","",VLOOKUP(AM30,Seznam!$A$5:$E$244,3,1))</f>
        <v> </v>
      </c>
      <c r="AO30" s="116"/>
      <c r="AP30" s="117"/>
      <c r="AQ30" s="117"/>
      <c r="AR30" s="117"/>
      <c r="AS30" s="117"/>
      <c r="AT30" s="163"/>
      <c r="AU30" s="65" t="s">
        <v>44</v>
      </c>
      <c r="AV30" s="54" t="str">
        <f>IF($AU30="","",IF($AU30="1",Seznam!$H$3,Seznam!$J$3))</f>
        <v>14.9.2014</v>
      </c>
      <c r="AW30" s="64"/>
      <c r="AX30" s="75"/>
      <c r="AY30" s="180">
        <f>IF(A32="","",A32)</f>
      </c>
      <c r="AZ30">
        <f>IF($AO27="",IF($AT27="wo",2,0),IF(COUNTIF($AO27:$AS27,"&lt;0")&gt;COUNTIF($AO27:$AS27,"&gt;0"),2,1))</f>
        <v>0</v>
      </c>
      <c r="BA30">
        <f>IF($AO29="",IF($AT29="-wo",2,0),IF(COUNTIF($AO29:$AS29,"&gt;0")&gt;COUNTIF($AO29:$AS29,"&lt;0"),2,1))</f>
        <v>0</v>
      </c>
      <c r="BB30">
        <f>IF($AO31="",IF($AT31="wo",2,0),IF(COUNTIF($AO31:$AS31,"&lt;0")&gt;COUNTIF($AO31:$AS31,"&gt;0"),2,1))</f>
        <v>0</v>
      </c>
      <c r="BC30">
        <f>IF($AA28=4,$A28,IF($AA30=4,$A30,IF($AA32=4,$A32,IF($AA34=4,$A34,""))))</f>
      </c>
    </row>
    <row r="31" spans="1:51" ht="19.5" customHeight="1" thickBot="1">
      <c r="A31" s="16"/>
      <c r="B31" s="17">
        <f>IF(A30="","",VLOOKUP(A30,Seznam!$A$5:$E$244,5,1))</f>
      </c>
      <c r="C31" s="201">
        <f>IF($AO30="",IF($AT30="","","W.O."),-AO30&amp;",  "&amp;-AP30&amp;",  "&amp;-AQ30&amp;IF(AR30="","",",  "&amp;-AR30)&amp;IF(AS30="","",",  "&amp;-AS30))</f>
      </c>
      <c r="D31" s="202"/>
      <c r="E31" s="202"/>
      <c r="F31" s="202"/>
      <c r="G31" s="203"/>
      <c r="H31" s="155"/>
      <c r="I31" s="155"/>
      <c r="J31" s="155"/>
      <c r="K31" s="155"/>
      <c r="L31" s="155"/>
      <c r="M31" s="201">
        <f>IF($AO28="",IF($AT28="","","W.O."),AO28&amp;",  "&amp;AP28&amp;",  "&amp;AQ28&amp;IF(AR28="","",",  "&amp;AR28)&amp;IF(AS28="","",",  "&amp;AS28))</f>
      </c>
      <c r="N31" s="202"/>
      <c r="O31" s="202"/>
      <c r="P31" s="202"/>
      <c r="Q31" s="203"/>
      <c r="R31" s="201">
        <f>IF($AO31="",IF($AT31="","","W.O."),AO31&amp;",  "&amp;AP31&amp;",  "&amp;AQ31&amp;IF(AR31="","",",  "&amp;AR31)&amp;IF(AS31="","",",  "&amp;AS31))</f>
      </c>
      <c r="S31" s="202"/>
      <c r="T31" s="202"/>
      <c r="U31" s="202"/>
      <c r="V31" s="203"/>
      <c r="W31" s="199">
        <f>IF(B31="ANO",IF(G31="",0,G31)+IF(L31="",0,L31)+IF(Q31="",0,Q31),"")</f>
      </c>
      <c r="X31" s="18"/>
      <c r="Y31" s="19"/>
      <c r="Z31" s="20"/>
      <c r="AA31" s="200"/>
      <c r="AB31" s="2">
        <f>IF(A28="","",VLOOKUP(A28,Seznam!$A$5:$E$244,4,1))</f>
      </c>
      <c r="AC31" s="3" t="s">
        <v>12</v>
      </c>
      <c r="AD31" s="2">
        <f>IF(A30="","",VLOOKUP(A30,Seznam!$A$5:$E$244,4,1))</f>
      </c>
      <c r="AE31" s="2" t="str">
        <f>IF($AV30="","",$AV30)</f>
        <v>14.9.2014</v>
      </c>
      <c r="AF31" s="3">
        <f>IF($AW30="","",$AW30)</f>
      </c>
      <c r="AG31" s="3">
        <f>IF($AX30="","",$AX30)</f>
      </c>
      <c r="AI31" s="38">
        <f t="shared" si="0"/>
        <v>0</v>
      </c>
      <c r="AJ31" s="108" t="s">
        <v>130</v>
      </c>
      <c r="AK31" s="114">
        <f>IF(A30="","",A30)</f>
      </c>
      <c r="AL31" s="115" t="str">
        <f>IF(AK31="","",VLOOKUP(AK31,Seznam!$A$5:$E$244,2,1))&amp;" "&amp;IF(AK31="","",VLOOKUP(AK31,Seznam!$A$5:$E$244,3,1))</f>
        <v> </v>
      </c>
      <c r="AM31" s="115">
        <f>IF(A34="","",A34)</f>
      </c>
      <c r="AN31" s="115" t="str">
        <f>IF(AM31="","",VLOOKUP(AM31,Seznam!$A$5:$E$244,2,1))&amp;" "&amp;IF(AM31="","",VLOOKUP(AM31,Seznam!$A$5:$E$244,3,1))</f>
        <v> </v>
      </c>
      <c r="AO31" s="116"/>
      <c r="AP31" s="117"/>
      <c r="AQ31" s="117"/>
      <c r="AR31" s="117"/>
      <c r="AS31" s="117"/>
      <c r="AT31" s="163"/>
      <c r="AU31" s="65" t="s">
        <v>44</v>
      </c>
      <c r="AV31" s="54" t="str">
        <f>IF($AU31="","",IF($AU31="1",Seznam!$H$3,Seznam!$J$3))</f>
        <v>14.9.2014</v>
      </c>
      <c r="AW31" s="64"/>
      <c r="AX31" s="75"/>
      <c r="AY31" s="180">
        <f>IF(A34="","",IF(A28="","",A28))</f>
      </c>
    </row>
    <row r="32" spans="1:51" ht="19.5" customHeight="1" thickBot="1">
      <c r="A32" s="162"/>
      <c r="B32" s="11" t="str">
        <f>IF(A32="","",VLOOKUP(A32,Seznam!$A$5:$E$244,2,1))&amp;" "&amp;IF(A32="","",VLOOKUP(A32,Seznam!$A$5:$E$244,3,1))</f>
        <v> </v>
      </c>
      <c r="C32" s="197">
        <f>IF($AO32="",IF($AT32="","",IF($AT32="wo",0,CEILING($AM$1/2,1))),COUNTIF($AO32:$AS32,"&gt;0"))</f>
      </c>
      <c r="D32" s="197"/>
      <c r="E32" s="30" t="s">
        <v>11</v>
      </c>
      <c r="F32" s="198">
        <f>IF($AO32="",IF($AT32="","",IF($AT32="wo",CEILING($AM$1/2,1),0)),COUNTIF($AO32:$AS32,"&lt;0"))</f>
      </c>
      <c r="G32" s="198"/>
      <c r="H32" s="197">
        <f>IF($AO28="",IF($AT28="","",IF($AT28="wo",CEILING($AM$1/2,1),0)),COUNTIF($AO28:$AS28,"&lt;0"))</f>
      </c>
      <c r="I32" s="197"/>
      <c r="J32" s="30" t="s">
        <v>11</v>
      </c>
      <c r="K32" s="198">
        <f>IF($AO28="",IF($AT28="","",IF($AT28="wo",0,CEILING($AM$1/2,1))),COUNTIF($AO28:$AS28,"&gt;0"))</f>
      </c>
      <c r="L32" s="198"/>
      <c r="M32" s="165" t="str">
        <f>IF(R32="",IF(C32="",IF(H32="","NE","ANO"),"ANO"),"ANO")</f>
        <v>NE</v>
      </c>
      <c r="N32" s="152"/>
      <c r="O32" s="153"/>
      <c r="P32" s="152"/>
      <c r="Q32" s="154"/>
      <c r="R32" s="197">
        <f>IF($AO29="",IF($AT29="","",IF($AT29="wo",CEILING($AM$1/2,1),0)),COUNTIF($AO29:$AS29,"&lt;0"))</f>
      </c>
      <c r="S32" s="197"/>
      <c r="T32" s="30" t="s">
        <v>11</v>
      </c>
      <c r="U32" s="198">
        <f>IF($AO29="",IF($AT29="","",IF($AT29="wo",0,CEILING($AM$1/2,1))),COUNTIF($AO29:$AS29,"&gt;0"))</f>
      </c>
      <c r="V32" s="198"/>
      <c r="W32" s="199">
        <f>IF(M32="ANO",AZ29+BA29+BB29,"")</f>
      </c>
      <c r="X32" s="12">
        <f>IF(M32="ANO",IF(H32="",0,H32)+IF(C32="",0,C32)+IF(R32="",0,R32),"")</f>
      </c>
      <c r="Y32" s="13" t="s">
        <v>11</v>
      </c>
      <c r="Z32" s="14">
        <f>IF(M32="ANO",IF(K32="",0,K32)+IF(F32="",0,F32)+IF(U32="",0,U32),"")</f>
      </c>
      <c r="AA32" s="200"/>
      <c r="AB32" s="2">
        <f>IF(A30="","",VLOOKUP(A30,Seznam!$A$5:$E$244,4,1))</f>
      </c>
      <c r="AC32" s="3" t="s">
        <v>12</v>
      </c>
      <c r="AD32" s="2">
        <f>IF(A34="","",VLOOKUP(A34,Seznam!$A$5:$E$244,4,1))</f>
      </c>
      <c r="AE32" s="2" t="str">
        <f>IF($AV31="","",$AV31)</f>
        <v>14.9.2014</v>
      </c>
      <c r="AF32" s="3">
        <f>IF($AW31="","",$AW31)</f>
      </c>
      <c r="AG32" s="3">
        <f>IF($AX31="","",$AX31)</f>
      </c>
      <c r="AI32" s="38">
        <f t="shared" si="0"/>
        <v>0</v>
      </c>
      <c r="AJ32" s="108" t="s">
        <v>130</v>
      </c>
      <c r="AK32" s="119">
        <f>IF(A32="","",A32)</f>
      </c>
      <c r="AL32" s="120" t="str">
        <f>IF(AK32="","",VLOOKUP(AK32,Seznam!$A$5:$E$244,2,1))&amp;" "&amp;IF(AK32="","",VLOOKUP(AK32,Seznam!$A$5:$E$244,3,1))</f>
        <v> </v>
      </c>
      <c r="AM32" s="120">
        <f>IF(A28="","",A28)</f>
      </c>
      <c r="AN32" s="120" t="str">
        <f>IF(AM32="","",VLOOKUP(AM32,Seznam!$A$5:$E$244,2,1))&amp;" "&amp;IF(AM32="","",VLOOKUP(AM32,Seznam!$A$5:$E$244,3,1))</f>
        <v> </v>
      </c>
      <c r="AO32" s="121"/>
      <c r="AP32" s="122"/>
      <c r="AQ32" s="122"/>
      <c r="AR32" s="122"/>
      <c r="AS32" s="122"/>
      <c r="AT32" s="164"/>
      <c r="AU32" s="65" t="s">
        <v>44</v>
      </c>
      <c r="AV32" s="54" t="str">
        <f>IF($AU32="","",IF($AU32="1",Seznam!$H$3,Seznam!$J$3))</f>
        <v>14.9.2014</v>
      </c>
      <c r="AW32" s="64"/>
      <c r="AX32" s="75"/>
      <c r="AY32" s="180">
        <f>IF(A34="",IF(A30="","",A30),A34)</f>
      </c>
    </row>
    <row r="33" spans="1:48" ht="19.5" customHeight="1" thickBot="1">
      <c r="A33" s="16"/>
      <c r="B33" s="17">
        <f>IF(A32="","",VLOOKUP(A32,Seznam!$A$5:$E$244,5,1))</f>
      </c>
      <c r="C33" s="201">
        <f>IF($AO32="",IF($AT32="","","W.O."),AO32&amp;",  "&amp;AP32&amp;",  "&amp;AQ32&amp;IF(AR32="","",",  "&amp;AR32)&amp;IF(AS32="","",",  "&amp;AS32))</f>
      </c>
      <c r="D33" s="202"/>
      <c r="E33" s="202"/>
      <c r="F33" s="202"/>
      <c r="G33" s="203"/>
      <c r="H33" s="201">
        <f>IF($AO28="",IF($AT28="","","W.O."),-AO28&amp;",  "&amp;-AP28&amp;",  "&amp;-AQ28&amp;IF(AR28="","",",  "&amp;-AR28)&amp;IF(AS28="","",",  "&amp;-AS28))</f>
      </c>
      <c r="I33" s="202"/>
      <c r="J33" s="202"/>
      <c r="K33" s="202"/>
      <c r="L33" s="203"/>
      <c r="M33" s="155"/>
      <c r="N33" s="155"/>
      <c r="O33" s="155"/>
      <c r="P33" s="155"/>
      <c r="Q33" s="155"/>
      <c r="R33" s="201">
        <f>IF($AO29="",IF($AT29="","","W.O."),-AO29&amp;",  "&amp;-AP29&amp;",  "&amp;-AQ29&amp;IF(AR29="","",",  "&amp;-AR29)&amp;IF(AS29="","",",  "&amp;-AS29))</f>
      </c>
      <c r="S33" s="202"/>
      <c r="T33" s="202"/>
      <c r="U33" s="202"/>
      <c r="V33" s="203"/>
      <c r="W33" s="199">
        <f>IF(B33="ANO",IF(G33="",0,G33)+IF(L33="",0,L33)+IF(Q33="",0,Q33),"")</f>
      </c>
      <c r="X33" s="18"/>
      <c r="Y33" s="19"/>
      <c r="Z33" s="20"/>
      <c r="AA33" s="200"/>
      <c r="AB33" s="2">
        <f>IF(A32="","",VLOOKUP(A32,Seznam!$A$5:$E$244,4,1))</f>
      </c>
      <c r="AC33" s="3" t="s">
        <v>12</v>
      </c>
      <c r="AD33" s="2">
        <f>IF(A28="","",VLOOKUP(A28,Seznam!$A$5:$E$244,4,1))</f>
      </c>
      <c r="AE33" s="2" t="str">
        <f>IF($AV32="","",$AV32)</f>
        <v>14.9.2014</v>
      </c>
      <c r="AF33" s="3">
        <f>IF($AW32="","",$AW32)</f>
      </c>
      <c r="AG33" s="3">
        <f>IF($AX32="","",$AX32)</f>
      </c>
      <c r="AI33" s="38"/>
      <c r="AT33" s="62"/>
      <c r="AU33" s="61"/>
      <c r="AV33" s="67"/>
    </row>
    <row r="34" spans="1:48" ht="19.5" customHeight="1" thickBot="1">
      <c r="A34" s="162"/>
      <c r="B34" s="11" t="str">
        <f>IF(A34="","",VLOOKUP(A34,Seznam!$A$5:$E$244,2,1))&amp;" "&amp;IF(A34="","",VLOOKUP(A34,Seznam!$A$5:$E$244,3,1))</f>
        <v> </v>
      </c>
      <c r="C34" s="197">
        <f>IF($AO27="",IF($AT27="","",IF($AT27="wo",CEILING($AM$1/2,1),0)),COUNTIF($AO27:$AS27,"&lt;0"))</f>
      </c>
      <c r="D34" s="197"/>
      <c r="E34" s="30" t="s">
        <v>11</v>
      </c>
      <c r="F34" s="198">
        <f>IF($AO27="",IF($AT27="","",IF($AT27="wo",0,CEILING($AM$1/2,1))),COUNTIF($AO27:$AS27,"&gt;0"))</f>
      </c>
      <c r="G34" s="198"/>
      <c r="H34" s="197">
        <f>IF($AO31="",IF($AT31="","",IF($AT31="wo",CEILING($AM$1/2,1),0)),COUNTIF($AO31:$AS31,"&lt;0"))</f>
      </c>
      <c r="I34" s="197"/>
      <c r="J34" s="30" t="s">
        <v>11</v>
      </c>
      <c r="K34" s="198">
        <f>IF($AO31="",IF($AT31="","",IF($AT31="wo",0,CEILING($AM$1/2,1))),COUNTIF($AO31:$AS31,"&gt;0"))</f>
      </c>
      <c r="L34" s="198"/>
      <c r="M34" s="197">
        <f>IF($AO29="",IF($AT29="","",IF($AT29="wo",0,CEILING($AM$1/2,1))),COUNTIF($AO29:$AS29,"&gt;0"))</f>
      </c>
      <c r="N34" s="197"/>
      <c r="O34" s="30" t="s">
        <v>11</v>
      </c>
      <c r="P34" s="198">
        <f>IF($AO29="",IF($AT29="","",IF($AT29="wo",CEILING($AM$1/2,1),0)),COUNTIF($AO29:$AS29,"&lt;0"))</f>
      </c>
      <c r="Q34" s="198"/>
      <c r="R34" s="165" t="str">
        <f>IF(C34="",IF(H34="",IF(M34="","NE","ANO"),"ANO"),"ANO")</f>
        <v>NE</v>
      </c>
      <c r="S34" s="156"/>
      <c r="T34" s="157"/>
      <c r="U34" s="156"/>
      <c r="V34" s="158"/>
      <c r="W34" s="199">
        <f>IF(R34="ANO",AZ30+BA30+BB30,"")</f>
      </c>
      <c r="X34" s="12">
        <f>IF(R34="ANO",IF(H34="",0,H34)+IF(M34="",0,M34)+IF(C34="",0,C34),"")</f>
      </c>
      <c r="Y34" s="13" t="s">
        <v>11</v>
      </c>
      <c r="Z34" s="14">
        <f>IF(R34="ANO",IF(K34="",0,K34)+IF(P34="",0,P34)+IF(F34="",0,F34),"")</f>
      </c>
      <c r="AA34" s="200"/>
      <c r="AB34" s="15"/>
      <c r="AC34" s="15"/>
      <c r="AD34" s="15"/>
      <c r="AE34" s="10"/>
      <c r="AF34" s="15"/>
      <c r="AG34" s="15"/>
      <c r="AI34" s="38"/>
      <c r="AU34" s="61"/>
      <c r="AV34" s="67"/>
    </row>
    <row r="35" spans="1:48" ht="19.5" customHeight="1" thickBot="1">
      <c r="A35" s="16"/>
      <c r="B35" s="17">
        <f>IF(A34="","",VLOOKUP(A34,Seznam!$A$5:$E$244,5,1))</f>
      </c>
      <c r="C35" s="201">
        <f>IF($AO27="",IF($AT27="","","W.O."),-AO27&amp;",  "&amp;-AP27&amp;",  "&amp;-AQ27&amp;IF(AR27="","",",  "&amp;-AR27)&amp;IF(AS27="","",",  "&amp;-AS27))</f>
      </c>
      <c r="D35" s="202"/>
      <c r="E35" s="202"/>
      <c r="F35" s="202"/>
      <c r="G35" s="203"/>
      <c r="H35" s="201">
        <f>IF($AO31="",IF($AT31="","","W.O."),-AO31&amp;",  "&amp;-AP31&amp;",  "&amp;-AQ31&amp;IF(AR31="","",",  "&amp;-AR31)&amp;IF(AS31="","",",  "&amp;-AS31))</f>
      </c>
      <c r="I35" s="202"/>
      <c r="J35" s="202"/>
      <c r="K35" s="202"/>
      <c r="L35" s="203"/>
      <c r="M35" s="201">
        <f>IF($AO29="",IF($AT29="","","W.O."),AO29&amp;",  "&amp;AP29&amp;",  "&amp;AQ29&amp;IF(AR29="","",",  "&amp;AR29)&amp;IF(AS29="","",",  "&amp;AS29))</f>
      </c>
      <c r="N35" s="202"/>
      <c r="O35" s="202"/>
      <c r="P35" s="202"/>
      <c r="Q35" s="203"/>
      <c r="R35" s="159"/>
      <c r="S35" s="160"/>
      <c r="T35" s="160"/>
      <c r="U35" s="160"/>
      <c r="V35" s="161"/>
      <c r="W35" s="199">
        <f>IF(B35="ANO",IF(G35="",0,G35)+IF(L35="",0,L35)+IF(Q35="",0,Q35),"")</f>
      </c>
      <c r="X35" s="18"/>
      <c r="Y35" s="19"/>
      <c r="Z35" s="20"/>
      <c r="AA35" s="200"/>
      <c r="AB35" s="15"/>
      <c r="AC35" s="15"/>
      <c r="AD35" s="15"/>
      <c r="AE35" s="10"/>
      <c r="AF35" s="15"/>
      <c r="AG35" s="15"/>
      <c r="AI35" s="38"/>
      <c r="AU35" s="61"/>
      <c r="AV35" s="67"/>
    </row>
    <row r="36" spans="1:35" ht="19.5" customHeight="1">
      <c r="A36" s="21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  <c r="S36" s="24"/>
      <c r="T36" s="24"/>
      <c r="U36" s="24"/>
      <c r="V36" s="24"/>
      <c r="W36" s="23"/>
      <c r="X36" s="23"/>
      <c r="Y36" s="23"/>
      <c r="Z36" s="23"/>
      <c r="AA36" s="25"/>
      <c r="AB36" s="15"/>
      <c r="AC36" s="15"/>
      <c r="AD36" s="15"/>
      <c r="AE36" s="10"/>
      <c r="AF36" s="15"/>
      <c r="AG36" s="15"/>
      <c r="AI36" s="38"/>
    </row>
    <row r="37" spans="1:54" ht="19.5" customHeight="1" thickBot="1">
      <c r="A37" s="167"/>
      <c r="B37" s="168" t="s">
        <v>109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Z37" s="10"/>
      <c r="AI37" s="38"/>
      <c r="AJ37" s="136"/>
      <c r="AK37" s="205"/>
      <c r="AL37" s="205"/>
      <c r="AM37" s="205"/>
      <c r="AN37" s="205"/>
      <c r="AO37" s="205"/>
      <c r="AP37" s="205"/>
      <c r="AQ37" s="205"/>
      <c r="AR37" s="205"/>
      <c r="AS37" s="205"/>
      <c r="AT37" s="47"/>
      <c r="AU37" s="108"/>
      <c r="AV37" s="69"/>
      <c r="AW37" s="53"/>
      <c r="AX37" s="70"/>
      <c r="AY37" s="70"/>
      <c r="AZ37" s="204"/>
      <c r="BA37" s="204"/>
      <c r="BB37" s="204"/>
    </row>
    <row r="38" spans="1:55" ht="19.5" customHeight="1" thickBot="1">
      <c r="A38" s="169"/>
      <c r="B38" s="170" t="s">
        <v>97</v>
      </c>
      <c r="C38" s="206">
        <f>IF(A39="","",VLOOKUP(A39,Seznam!$A$5:$E$244,4,1))</f>
      </c>
      <c r="D38" s="207" t="e">
        <v>#REF!</v>
      </c>
      <c r="E38" s="207" t="e">
        <v>#REF!</v>
      </c>
      <c r="F38" s="207" t="e">
        <v>#REF!</v>
      </c>
      <c r="G38" s="207" t="e">
        <v>#REF!</v>
      </c>
      <c r="H38" s="206">
        <f>IF(A41="","",VLOOKUP(A41,Seznam!$A$5:$E$244,4,1))</f>
      </c>
      <c r="I38" s="207" t="e">
        <v>#REF!</v>
      </c>
      <c r="J38" s="207" t="e">
        <v>#REF!</v>
      </c>
      <c r="K38" s="207" t="e">
        <v>#REF!</v>
      </c>
      <c r="L38" s="207" t="e">
        <v>#REF!</v>
      </c>
      <c r="M38" s="206">
        <f>IF(A43="","",VLOOKUP(A43,Seznam!$A$5:$E$244,4,1))</f>
      </c>
      <c r="N38" s="207" t="e">
        <v>#REF!</v>
      </c>
      <c r="O38" s="207" t="e">
        <v>#REF!</v>
      </c>
      <c r="P38" s="207" t="e">
        <v>#REF!</v>
      </c>
      <c r="Q38" s="207" t="e">
        <v>#REF!</v>
      </c>
      <c r="R38" s="206">
        <f>IF(A45="","",VLOOKUP(A45,Seznam!$A$5:$E$244,4,1))</f>
      </c>
      <c r="S38" s="207" t="e">
        <v>#REF!</v>
      </c>
      <c r="T38" s="207" t="e">
        <v>#REF!</v>
      </c>
      <c r="U38" s="207" t="e">
        <v>#REF!</v>
      </c>
      <c r="V38" s="207" t="e">
        <v>#REF!</v>
      </c>
      <c r="W38" s="171" t="s">
        <v>9</v>
      </c>
      <c r="X38" s="208" t="s">
        <v>99</v>
      </c>
      <c r="Y38" s="208"/>
      <c r="Z38" s="208"/>
      <c r="AA38" s="171" t="s">
        <v>10</v>
      </c>
      <c r="AB38" s="209" t="s">
        <v>100</v>
      </c>
      <c r="AC38" s="210"/>
      <c r="AD38" s="211"/>
      <c r="AE38" s="173" t="s">
        <v>103</v>
      </c>
      <c r="AF38" s="173" t="s">
        <v>101</v>
      </c>
      <c r="AG38" s="173" t="s">
        <v>102</v>
      </c>
      <c r="AH38" s="38"/>
      <c r="AI38" s="38">
        <f>IF($AK38="",$AI32,IF($AM38="",$AI32,$AI32+1))</f>
        <v>0</v>
      </c>
      <c r="AJ38" s="38" t="s">
        <v>131</v>
      </c>
      <c r="AK38" s="109">
        <f>IF(A39="","",A39)</f>
      </c>
      <c r="AL38" s="110" t="str">
        <f>IF(AK38="","",VLOOKUP(AK38,Seznam!$A$5:$E$244,2,1))&amp;" "&amp;IF(AK38="","",VLOOKUP(AK38,Seznam!$A$5:$E$244,3,1))</f>
        <v> </v>
      </c>
      <c r="AM38" s="110">
        <f>IF(A45="","",A45)</f>
      </c>
      <c r="AN38" s="110" t="str">
        <f>IF(AM38="","",VLOOKUP(AM38,Seznam!$A$5:$E$244,2,1))&amp;" "&amp;IF(AM38="","",VLOOKUP(AM38,Seznam!$A$5:$E$244,3,1))</f>
        <v> </v>
      </c>
      <c r="AO38" s="126"/>
      <c r="AP38" s="112"/>
      <c r="AQ38" s="112"/>
      <c r="AR38" s="112"/>
      <c r="AS38" s="112"/>
      <c r="AT38" s="131"/>
      <c r="AU38" s="65" t="s">
        <v>44</v>
      </c>
      <c r="AV38" s="54" t="str">
        <f>IF($AU38="","",IF($AU38="1",Seznam!$H$3,Seznam!$J$3))</f>
        <v>14.9.2014</v>
      </c>
      <c r="AW38" s="64"/>
      <c r="AX38" s="75"/>
      <c r="AY38" s="180">
        <f>IF(A45="","",IF(A43="","",A43))</f>
      </c>
      <c r="AZ38">
        <f>IF($AO38="",IF($AT38="-wo",2,0),IF(COUNTIF($AO38:$AS38,"&gt;0")&gt;COUNTIF($AO38:$AS38,"&lt;0"),2,1))</f>
        <v>0</v>
      </c>
      <c r="BA38">
        <f>IF($AO41="",IF($AT41="-wo",2,0),IF(COUNTIF($AO41:$AS41,"&gt;0")&gt;COUNTIF($AO41:$AS41,"&lt;0"),2,1))</f>
        <v>0</v>
      </c>
      <c r="BB38">
        <f>IF($AO43="",IF($AT43="wo",2,0),IF(COUNTIF($AO43:$AS43,"&lt;0")&gt;COUNTIF($AO43:$AS43,"&gt;0"),2,1))</f>
        <v>0</v>
      </c>
      <c r="BC38">
        <f>IF($AA39=1,$A39,IF($AA41=1,$A41,IF($AA43=1,$A43,IF($AA45=1,$A45,""))))</f>
      </c>
    </row>
    <row r="39" spans="1:55" ht="19.5" customHeight="1" thickBot="1">
      <c r="A39" s="162"/>
      <c r="B39" s="166" t="str">
        <f>IF(A39="","",VLOOKUP(A39,Seznam!$A$5:$E$244,2,1))&amp;" "&amp;IF(A39="","",VLOOKUP(A39,Seznam!$A$5:$E$244,3,1))</f>
        <v> </v>
      </c>
      <c r="C39" s="165" t="str">
        <f>IF(H39="",IF(M39="",IF(R39="","NE","ANO"),"ANO"),"ANO")</f>
        <v>NE</v>
      </c>
      <c r="D39" s="152"/>
      <c r="E39" s="153"/>
      <c r="F39" s="152"/>
      <c r="G39" s="154"/>
      <c r="H39" s="197">
        <f>IF($AO41="",IF($AT41="","",IF($AT41="wo",0,CEILING($AM$1/2,1))),COUNTIF($AO41:$AS41,"&gt;0"))</f>
      </c>
      <c r="I39" s="197"/>
      <c r="J39" s="30" t="s">
        <v>11</v>
      </c>
      <c r="K39" s="198">
        <f>IF($AO41="",IF($AT41="","",IF($AT41="wo",CEILING($AM$1/2,1),0)),COUNTIF($AO41:$AS41,"&lt;0"))</f>
      </c>
      <c r="L39" s="198"/>
      <c r="M39" s="197">
        <f>IF($AO43="",IF($AT43="","",IF($AT43="wo",CEILING($AM$1/2,1),0)),COUNTIF($AO43:$AS43,"&lt;0"))</f>
      </c>
      <c r="N39" s="197"/>
      <c r="O39" s="30" t="s">
        <v>11</v>
      </c>
      <c r="P39" s="198">
        <f>IF($AO43="",IF($AT43="","",IF($AT43="wo",0,CEILING($AM$1/2,1))),COUNTIF($AO43:$AS43,"&gt;0"))</f>
      </c>
      <c r="Q39" s="198"/>
      <c r="R39" s="197">
        <f>IF($AO38="",IF($AT38="","",IF($AT38="wo",0,CEILING($AM$1/2,1))),COUNTIF($AO38:$AS38,"&gt;0"))</f>
      </c>
      <c r="S39" s="197"/>
      <c r="T39" s="30" t="s">
        <v>11</v>
      </c>
      <c r="U39" s="198">
        <f>IF($AO38="",IF($AT38="","",IF($AT38="wo",CEILING($AM$1/2,1),0)),COUNTIF($AO38:$AS38,"&lt;0"))</f>
      </c>
      <c r="V39" s="198"/>
      <c r="W39" s="199">
        <f>IF(C39="ANO",AZ38+BA38+BB38,"")</f>
      </c>
      <c r="X39" s="12">
        <f>IF(C39="ANO",IF(H39="",0,H39)+IF(M39="",0,M39)+IF(R39="",0,R39),"")</f>
      </c>
      <c r="Y39" s="13" t="s">
        <v>11</v>
      </c>
      <c r="Z39" s="14">
        <f>IF(C39="ANO",IF(K39="",0,K39)+IF(P39="",0,P39)+IF(U39="",0,U39),"")</f>
      </c>
      <c r="AA39" s="200"/>
      <c r="AB39" s="2">
        <f>IF(A39="","",VLOOKUP(A39,Seznam!$A$5:$E$244,4,1))</f>
      </c>
      <c r="AC39" s="3" t="s">
        <v>12</v>
      </c>
      <c r="AD39" s="2">
        <f>IF(A45="","",VLOOKUP(A45,Seznam!$A$5:$E$244,4,1))</f>
      </c>
      <c r="AE39" s="2" t="str">
        <f>IF($AV38="","",$AV38)</f>
        <v>14.9.2014</v>
      </c>
      <c r="AF39" s="3">
        <f>IF($AW38="","",$AW38)</f>
      </c>
      <c r="AG39" s="3">
        <f>IF($AX38="","",$AX38)</f>
      </c>
      <c r="AI39" s="38">
        <f t="shared" si="0"/>
        <v>0</v>
      </c>
      <c r="AJ39" s="38" t="s">
        <v>131</v>
      </c>
      <c r="AK39" s="114">
        <f>IF(A41="","",A41)</f>
      </c>
      <c r="AL39" s="115" t="str">
        <f>IF(AK39="","",VLOOKUP(AK39,Seznam!$A$5:$E$244,2,1))&amp;" "&amp;IF(AK39="","",VLOOKUP(AK39,Seznam!$A$5:$E$244,3,1))</f>
        <v> </v>
      </c>
      <c r="AM39" s="115">
        <f>IF(A43="","",A43)</f>
      </c>
      <c r="AN39" s="115" t="str">
        <f>IF(AM39="","",VLOOKUP(AM39,Seznam!$A$5:$E$244,2,1))&amp;" "&amp;IF(AM39="","",VLOOKUP(AM39,Seznam!$A$5:$E$244,3,1))</f>
        <v> </v>
      </c>
      <c r="AO39" s="116"/>
      <c r="AP39" s="117"/>
      <c r="AQ39" s="117"/>
      <c r="AR39" s="117"/>
      <c r="AS39" s="117"/>
      <c r="AT39" s="163"/>
      <c r="AU39" s="65" t="s">
        <v>44</v>
      </c>
      <c r="AV39" s="54" t="str">
        <f>IF($AU39="","",IF($AU39="1",Seznam!$H$3,Seznam!$J$3))</f>
        <v>14.9.2014</v>
      </c>
      <c r="AW39" s="64"/>
      <c r="AX39" s="75"/>
      <c r="AY39" s="180">
        <f>IF(A45="",IF(A39="","",A39),A45)</f>
      </c>
      <c r="AZ39">
        <f>IF($AO39="",IF($AT39="-wo",2,0),IF(COUNTIF($AO39:$AS39,"&gt;0")&gt;COUNTIF($AO39:$AS39,"&lt;0"),2,1))</f>
        <v>0</v>
      </c>
      <c r="BA39">
        <f>IF($AO41="",IF($AT41="wo",2,0),IF(COUNTIF($AO41:$AS41,"&lt;0")&gt;COUNTIF($AO41:$AS41,"&gt;0"),2,1))</f>
        <v>0</v>
      </c>
      <c r="BB39">
        <f>IF($AO42="",IF($AT42="-wo",2,0),IF(COUNTIF($AO42:$AS42,"&gt;0")&gt;COUNTIF($AO42:$AS42,"&lt;0"),2,1))</f>
        <v>0</v>
      </c>
      <c r="BC39">
        <f>IF($AA39=2,$A39,IF($AA41=2,$A41,IF($AA43=2,$A43,IF($AA45=2,$A45,""))))</f>
      </c>
    </row>
    <row r="40" spans="1:55" ht="19.5" customHeight="1" thickBot="1">
      <c r="A40" s="16"/>
      <c r="B40" s="17">
        <f>IF(A39="","",VLOOKUP(A39,Seznam!$A$5:$E$244,5,1))</f>
      </c>
      <c r="C40" s="155"/>
      <c r="D40" s="155"/>
      <c r="E40" s="155"/>
      <c r="F40" s="155"/>
      <c r="G40" s="155"/>
      <c r="H40" s="201">
        <f>IF($AO41="",IF($AT41="","","W.O."),AO41&amp;",  "&amp;AP41&amp;",  "&amp;AQ41&amp;IF(AR41="","",",  "&amp;AR41)&amp;IF(AS41="","",",  "&amp;AS41))</f>
      </c>
      <c r="I40" s="202"/>
      <c r="J40" s="202"/>
      <c r="K40" s="202"/>
      <c r="L40" s="203"/>
      <c r="M40" s="201">
        <f>IF($AO43="",IF($AT43="","","W.O."),-AO43&amp;",  "&amp;-AP43&amp;",  "&amp;-AQ43&amp;IF(AR43="","",",  "&amp;-AR43)&amp;IF(AS43="","",",  "&amp;-AS43))</f>
      </c>
      <c r="N40" s="202"/>
      <c r="O40" s="202"/>
      <c r="P40" s="202"/>
      <c r="Q40" s="203"/>
      <c r="R40" s="201">
        <f>IF($AO38="",IF($AT38="","","W.O."),AO38&amp;",  "&amp;AP38&amp;",  "&amp;AQ38&amp;IF(AR38="","",",  "&amp;AR38)&amp;IF(AS38="","",",  "&amp;AS38))</f>
      </c>
      <c r="S40" s="202"/>
      <c r="T40" s="202"/>
      <c r="U40" s="202"/>
      <c r="V40" s="203"/>
      <c r="W40" s="199">
        <f>IF(B40="ANO",IF(G40="",0,G40)+IF(L40="",0,L40)+IF(Q40="",0,Q40),"")</f>
      </c>
      <c r="X40" s="18"/>
      <c r="Y40" s="19"/>
      <c r="Z40" s="20"/>
      <c r="AA40" s="200"/>
      <c r="AB40" s="2">
        <f>IF(A41="","",VLOOKUP(A41,Seznam!$A$5:$E$244,4,1))</f>
      </c>
      <c r="AC40" s="3" t="s">
        <v>12</v>
      </c>
      <c r="AD40" s="2">
        <f>IF(A43="","",VLOOKUP(A43,Seznam!$A$5:$E$244,4,1))</f>
      </c>
      <c r="AE40" s="2" t="str">
        <f>IF($AV39="","",$AV39)</f>
        <v>14.9.2014</v>
      </c>
      <c r="AF40" s="3">
        <f>IF($AW39="","",$AW39)</f>
      </c>
      <c r="AG40" s="3">
        <f>IF($AX39="","",$AX39)</f>
      </c>
      <c r="AI40" s="38">
        <f t="shared" si="0"/>
        <v>0</v>
      </c>
      <c r="AJ40" s="38" t="s">
        <v>132</v>
      </c>
      <c r="AK40" s="114">
        <f>IF(A45="","",A45)</f>
      </c>
      <c r="AL40" s="115" t="str">
        <f>IF(AK40="","",VLOOKUP(AK40,Seznam!$A$5:$E$244,2,1))&amp;" "&amp;IF(AK40="","",VLOOKUP(AK40,Seznam!$A$5:$E$244,3,1))</f>
        <v> </v>
      </c>
      <c r="AM40" s="115">
        <f>IF(A43="","",A43)</f>
      </c>
      <c r="AN40" s="115" t="str">
        <f>IF(AM40="","",VLOOKUP(AM40,Seznam!$A$5:$E$244,2,1))&amp;" "&amp;IF(AM40="","",VLOOKUP(AM40,Seznam!$A$5:$E$244,3,1))</f>
        <v> </v>
      </c>
      <c r="AO40" s="116"/>
      <c r="AP40" s="117"/>
      <c r="AQ40" s="117"/>
      <c r="AR40" s="117"/>
      <c r="AS40" s="117"/>
      <c r="AT40" s="163"/>
      <c r="AU40" s="65" t="s">
        <v>44</v>
      </c>
      <c r="AV40" s="54" t="str">
        <f>IF($AU40="","",IF($AU40="1",Seznam!$H$3,Seznam!$J$3))</f>
        <v>14.9.2014</v>
      </c>
      <c r="AW40" s="64"/>
      <c r="AX40" s="75"/>
      <c r="AY40" s="180">
        <f>IF(A45="","",IF(A41="","",A41))</f>
      </c>
      <c r="AZ40">
        <f>IF($AO39="",IF($AT39="wo",2,0),IF(COUNTIF($AO39:$AS39,"&lt;0")&gt;COUNTIF($AO39:$AS39,"&gt;0"),2,1))</f>
        <v>0</v>
      </c>
      <c r="BA40">
        <f>IF($AO40="",IF($AT40="wo",2,0),IF(COUNTIF($AO40:$AS40,"&lt;0")&gt;COUNTIF($AO40:$AS40,"&gt;0"),2,1))</f>
        <v>0</v>
      </c>
      <c r="BB40">
        <f>IF($AO43="",IF($AT43="-wo",2,0),IF(COUNTIF($AO43:$AS43,"&gt;0")&gt;COUNTIF($AO43:$AS43,"&lt;0"),2,1))</f>
        <v>0</v>
      </c>
      <c r="BC40">
        <f>IF($AA39=3,$A39,IF($AA41=3,$A41,IF($AA43=3,$A43,IF($AA45=3,$A45,""))))</f>
      </c>
    </row>
    <row r="41" spans="1:55" ht="19.5" customHeight="1" thickBot="1">
      <c r="A41" s="162"/>
      <c r="B41" s="11" t="str">
        <f>IF(A41="","",VLOOKUP(A41,Seznam!$A$5:$E$244,2,1))&amp;" "&amp;IF(A41="","",VLOOKUP(A41,Seznam!$A$5:$E$244,3,1))</f>
        <v> </v>
      </c>
      <c r="C41" s="197">
        <f>IF($AO41="",IF($AT41="","",IF($AT41="wo",CEILING($AM$1/2,1),0)),COUNTIF($AO41:$AS41,"&lt;0"))</f>
      </c>
      <c r="D41" s="197"/>
      <c r="E41" s="30" t="s">
        <v>11</v>
      </c>
      <c r="F41" s="198">
        <f>IF($AO41="",IF($AT41="","",IF($AT41="wo",0,CEILING($AM$1/2,1))),COUNTIF($AO41:$AS41,"&gt;0"))</f>
      </c>
      <c r="G41" s="198"/>
      <c r="H41" s="165" t="str">
        <f>IF(M41="",IF(R41="",IF(C41="","NE","ANO"),"ANO"),"ANO")</f>
        <v>NE</v>
      </c>
      <c r="I41" s="152"/>
      <c r="J41" s="153"/>
      <c r="K41" s="152"/>
      <c r="L41" s="154"/>
      <c r="M41" s="197">
        <f>IF($AO39="",IF($AT39="","",IF($AT39="wo",0,CEILING($AM$1/2,1))),COUNTIF($AO39:$AS39,"&gt;0"))</f>
      </c>
      <c r="N41" s="197"/>
      <c r="O41" s="30" t="s">
        <v>11</v>
      </c>
      <c r="P41" s="198">
        <f>IF($AO39="",IF($AT39="","",IF($AT39="wo",CEILING($AM$1/2,1),0)),COUNTIF($AO39:$AS39,"&lt;0"))</f>
      </c>
      <c r="Q41" s="198"/>
      <c r="R41" s="197">
        <f>IF($AO42="",IF($AT42="","",IF($AT42="wo",0,CEILING($AM$1/2,1))),COUNTIF($AO42:$AS42,"&gt;0"))</f>
      </c>
      <c r="S41" s="197"/>
      <c r="T41" s="30" t="s">
        <v>11</v>
      </c>
      <c r="U41" s="198">
        <f>IF($AO42="",IF($AT42="","",IF($AT42="wo",CEILING($AM$1/2,1),0)),COUNTIF($AO42:$AS42,"&lt;0"))</f>
      </c>
      <c r="V41" s="198"/>
      <c r="W41" s="199">
        <f>IF(H41="ANO",AZ39+BA39+BB39,"")</f>
      </c>
      <c r="X41" s="12">
        <f>IF(H41="ANO",IF(C41="",0,C41)+IF(M41="",0,M41)+IF(R41="",0,R41),"")</f>
      </c>
      <c r="Y41" s="13" t="s">
        <v>11</v>
      </c>
      <c r="Z41" s="14">
        <f>IF(H41="ANO",IF(F41="",0,F41)+IF(P41="",0,P41)+IF(U41="",0,U41),"")</f>
      </c>
      <c r="AA41" s="200"/>
      <c r="AB41" s="2">
        <f>IF(A45="","",VLOOKUP(A45,Seznam!$A$5:$E$244,4,1))</f>
      </c>
      <c r="AC41" s="3" t="s">
        <v>12</v>
      </c>
      <c r="AD41" s="2">
        <f>IF(A43="","",VLOOKUP(A43,Seznam!$A$5:$E$244,4,1))</f>
      </c>
      <c r="AE41" s="2" t="str">
        <f>IF($AV40="","",$AV40)</f>
        <v>14.9.2014</v>
      </c>
      <c r="AF41" s="3">
        <f>IF($AW40="","",$AW40)</f>
      </c>
      <c r="AG41" s="3">
        <f>IF($AX40="","",$AX40)</f>
      </c>
      <c r="AI41" s="38">
        <f t="shared" si="0"/>
        <v>0</v>
      </c>
      <c r="AJ41" s="108" t="s">
        <v>132</v>
      </c>
      <c r="AK41" s="114">
        <f>IF(A39="","",A39)</f>
      </c>
      <c r="AL41" s="115" t="str">
        <f>IF(AK41="","",VLOOKUP(AK41,Seznam!$A$5:$E$244,2,1))&amp;" "&amp;IF(AK41="","",VLOOKUP(AK41,Seznam!$A$5:$E$244,3,1))</f>
        <v> </v>
      </c>
      <c r="AM41" s="115">
        <f>IF(A41="","",A41)</f>
      </c>
      <c r="AN41" s="115" t="str">
        <f>IF(AM41="","",VLOOKUP(AM41,Seznam!$A$5:$E$244,2,1))&amp;" "&amp;IF(AM41="","",VLOOKUP(AM41,Seznam!$A$5:$E$244,3,1))</f>
        <v> </v>
      </c>
      <c r="AO41" s="116"/>
      <c r="AP41" s="117"/>
      <c r="AQ41" s="117"/>
      <c r="AR41" s="117"/>
      <c r="AS41" s="117"/>
      <c r="AT41" s="163"/>
      <c r="AU41" s="65" t="s">
        <v>44</v>
      </c>
      <c r="AV41" s="54" t="str">
        <f>IF($AU41="","",IF($AU41="1",Seznam!$H$3,Seznam!$J$3))</f>
        <v>14.9.2014</v>
      </c>
      <c r="AW41" s="64"/>
      <c r="AX41" s="75"/>
      <c r="AY41" s="180">
        <f>IF(A43="","",A43)</f>
      </c>
      <c r="AZ41">
        <f>IF($AO38="",IF($AT38="wo",2,0),IF(COUNTIF($AO38:$AS38,"&lt;0")&gt;COUNTIF($AO38:$AS38,"&gt;0"),2,1))</f>
        <v>0</v>
      </c>
      <c r="BA41">
        <f>IF($AO40="",IF($AT40="-wo",2,0),IF(COUNTIF($AO40:$AS40,"&gt;0")&gt;COUNTIF($AO40:$AS40,"&lt;0"),2,1))</f>
        <v>0</v>
      </c>
      <c r="BB41">
        <f>IF($AO42="",IF($AT42="wo",2,0),IF(COUNTIF($AO42:$AS42,"&lt;0")&gt;COUNTIF($AO42:$AS42,"&gt;0"),2,1))</f>
        <v>0</v>
      </c>
      <c r="BC41">
        <f>IF($AA39=4,$A39,IF($AA41=4,$A41,IF($AA43=4,$A43,IF($AA45=4,$A45,""))))</f>
      </c>
    </row>
    <row r="42" spans="1:51" ht="19.5" customHeight="1" thickBot="1">
      <c r="A42" s="16"/>
      <c r="B42" s="17">
        <f>IF(A41="","",VLOOKUP(A41,Seznam!$A$5:$E$244,5,1))</f>
      </c>
      <c r="C42" s="201">
        <f>IF($AO41="",IF($AT41="","","W.O."),-AO41&amp;",  "&amp;-AP41&amp;",  "&amp;-AQ41&amp;IF(AR41="","",",  "&amp;-AR41)&amp;IF(AS41="","",",  "&amp;-AS41))</f>
      </c>
      <c r="D42" s="202"/>
      <c r="E42" s="202"/>
      <c r="F42" s="202"/>
      <c r="G42" s="203"/>
      <c r="H42" s="155"/>
      <c r="I42" s="155"/>
      <c r="J42" s="155"/>
      <c r="K42" s="155"/>
      <c r="L42" s="155"/>
      <c r="M42" s="201">
        <f>IF($AO39="",IF($AT39="","","W.O."),AO39&amp;",  "&amp;AP39&amp;",  "&amp;AQ39&amp;IF(AR39="","",",  "&amp;AR39)&amp;IF(AS39="","",",  "&amp;AS39))</f>
      </c>
      <c r="N42" s="202"/>
      <c r="O42" s="202"/>
      <c r="P42" s="202"/>
      <c r="Q42" s="203"/>
      <c r="R42" s="201">
        <f>IF($AO42="",IF($AT42="","","W.O."),AO42&amp;",  "&amp;AP42&amp;",  "&amp;AQ42&amp;IF(AR42="","",",  "&amp;AR42)&amp;IF(AS42="","",",  "&amp;AS42))</f>
      </c>
      <c r="S42" s="202"/>
      <c r="T42" s="202"/>
      <c r="U42" s="202"/>
      <c r="V42" s="203"/>
      <c r="W42" s="199">
        <f>IF(B42="ANO",IF(G42="",0,G42)+IF(L42="",0,L42)+IF(Q42="",0,Q42),"")</f>
      </c>
      <c r="X42" s="18"/>
      <c r="Y42" s="19"/>
      <c r="Z42" s="20"/>
      <c r="AA42" s="200"/>
      <c r="AB42" s="2">
        <f>IF(A39="","",VLOOKUP(A39,Seznam!$A$5:$E$244,4,1))</f>
      </c>
      <c r="AC42" s="3" t="s">
        <v>12</v>
      </c>
      <c r="AD42" s="2">
        <f>IF(A41="","",VLOOKUP(A41,Seznam!$A$5:$E$244,4,1))</f>
      </c>
      <c r="AE42" s="2" t="str">
        <f>IF($AV41="","",$AV41)</f>
        <v>14.9.2014</v>
      </c>
      <c r="AF42" s="3">
        <f>IF($AW41="","",$AW41)</f>
      </c>
      <c r="AG42" s="3">
        <f>IF($AX41="","",$AX41)</f>
      </c>
      <c r="AI42" s="38">
        <f t="shared" si="0"/>
        <v>0</v>
      </c>
      <c r="AJ42" s="108" t="s">
        <v>133</v>
      </c>
      <c r="AK42" s="114">
        <f>IF(A41="","",A41)</f>
      </c>
      <c r="AL42" s="115" t="str">
        <f>IF(AK42="","",VLOOKUP(AK42,Seznam!$A$5:$E$244,2,1))&amp;" "&amp;IF(AK42="","",VLOOKUP(AK42,Seznam!$A$5:$E$244,3,1))</f>
        <v> </v>
      </c>
      <c r="AM42" s="115">
        <f>IF(A45="","",A45)</f>
      </c>
      <c r="AN42" s="115" t="str">
        <f>IF(AM42="","",VLOOKUP(AM42,Seznam!$A$5:$E$244,2,1))&amp;" "&amp;IF(AM42="","",VLOOKUP(AM42,Seznam!$A$5:$E$244,3,1))</f>
        <v> </v>
      </c>
      <c r="AO42" s="116"/>
      <c r="AP42" s="117"/>
      <c r="AQ42" s="117"/>
      <c r="AR42" s="117"/>
      <c r="AS42" s="117"/>
      <c r="AT42" s="163"/>
      <c r="AU42" s="65" t="s">
        <v>44</v>
      </c>
      <c r="AV42" s="54" t="str">
        <f>IF($AU42="","",IF($AU42="1",Seznam!$H$3,Seznam!$J$3))</f>
        <v>14.9.2014</v>
      </c>
      <c r="AW42" s="64"/>
      <c r="AX42" s="75"/>
      <c r="AY42" s="180">
        <f>IF(A45="","",IF(A39="","",A39))</f>
      </c>
    </row>
    <row r="43" spans="1:51" ht="19.5" customHeight="1" thickBot="1">
      <c r="A43" s="162"/>
      <c r="B43" s="11" t="str">
        <f>IF(A43="","",VLOOKUP(A43,Seznam!$A$5:$E$244,2,1))&amp;" "&amp;IF(A43="","",VLOOKUP(A43,Seznam!$A$5:$E$244,3,1))</f>
        <v> </v>
      </c>
      <c r="C43" s="197">
        <f>IF($AO43="",IF($AT43="","",IF($AT43="wo",0,CEILING($AM$1/2,1))),COUNTIF($AO43:$AS43,"&gt;0"))</f>
      </c>
      <c r="D43" s="197"/>
      <c r="E43" s="30" t="s">
        <v>11</v>
      </c>
      <c r="F43" s="198">
        <f>IF($AO43="",IF($AT43="","",IF($AT43="wo",CEILING($AM$1/2,1),0)),COUNTIF($AO43:$AS43,"&lt;0"))</f>
      </c>
      <c r="G43" s="198"/>
      <c r="H43" s="197">
        <f>IF($AO39="",IF($AT39="","",IF($AT39="wo",CEILING($AM$1/2,1),0)),COUNTIF($AO39:$AS39,"&lt;0"))</f>
      </c>
      <c r="I43" s="197"/>
      <c r="J43" s="30" t="s">
        <v>11</v>
      </c>
      <c r="K43" s="198">
        <f>IF($AO39="",IF($AT39="","",IF($AT39="wo",0,CEILING($AM$1/2,1))),COUNTIF($AO39:$AS39,"&gt;0"))</f>
      </c>
      <c r="L43" s="198"/>
      <c r="M43" s="165" t="str">
        <f>IF(R43="",IF(C43="",IF(H43="","NE","ANO"),"ANO"),"ANO")</f>
        <v>NE</v>
      </c>
      <c r="N43" s="152"/>
      <c r="O43" s="153"/>
      <c r="P43" s="152"/>
      <c r="Q43" s="154"/>
      <c r="R43" s="197">
        <f>IF($AO40="",IF($AT40="","",IF($AT40="wo",CEILING($AM$1/2,1),0)),COUNTIF($AO40:$AS40,"&lt;0"))</f>
      </c>
      <c r="S43" s="197"/>
      <c r="T43" s="30" t="s">
        <v>11</v>
      </c>
      <c r="U43" s="198">
        <f>IF($AO40="",IF($AT40="","",IF($AT40="wo",0,CEILING($AM$1/2,1))),COUNTIF($AO40:$AS40,"&gt;0"))</f>
      </c>
      <c r="V43" s="198"/>
      <c r="W43" s="199">
        <f>IF(M43="ANO",AZ40+BA40+BB40,"")</f>
      </c>
      <c r="X43" s="12">
        <f>IF(M43="ANO",IF(H43="",0,H43)+IF(C43="",0,C43)+IF(R43="",0,R43),"")</f>
      </c>
      <c r="Y43" s="13" t="s">
        <v>11</v>
      </c>
      <c r="Z43" s="14">
        <f>IF(M43="ANO",IF(K43="",0,K43)+IF(F43="",0,F43)+IF(U43="",0,U43),"")</f>
      </c>
      <c r="AA43" s="200"/>
      <c r="AB43" s="2">
        <f>IF(A41="","",VLOOKUP(A41,Seznam!$A$5:$E$244,4,1))</f>
      </c>
      <c r="AC43" s="3" t="s">
        <v>12</v>
      </c>
      <c r="AD43" s="2">
        <f>IF(A45="","",VLOOKUP(A45,Seznam!$A$5:$E$244,4,1))</f>
      </c>
      <c r="AE43" s="2" t="str">
        <f>IF($AV42="","",$AV42)</f>
        <v>14.9.2014</v>
      </c>
      <c r="AF43" s="3">
        <f>IF($AW42="","",$AW42)</f>
      </c>
      <c r="AG43" s="3">
        <f>IF($AX42="","",$AX42)</f>
      </c>
      <c r="AI43" s="38">
        <f t="shared" si="0"/>
        <v>0</v>
      </c>
      <c r="AJ43" s="108" t="s">
        <v>133</v>
      </c>
      <c r="AK43" s="119">
        <f>IF(A43="","",A43)</f>
      </c>
      <c r="AL43" s="120" t="str">
        <f>IF(AK43="","",VLOOKUP(AK43,Seznam!$A$5:$E$244,2,1))&amp;" "&amp;IF(AK43="","",VLOOKUP(AK43,Seznam!$A$5:$E$244,3,1))</f>
        <v> </v>
      </c>
      <c r="AM43" s="120">
        <f>IF(A39="","",A39)</f>
      </c>
      <c r="AN43" s="120" t="str">
        <f>IF(AM43="","",VLOOKUP(AM43,Seznam!$A$5:$E$244,2,1))&amp;" "&amp;IF(AM43="","",VLOOKUP(AM43,Seznam!$A$5:$E$244,3,1))</f>
        <v> </v>
      </c>
      <c r="AO43" s="121"/>
      <c r="AP43" s="122"/>
      <c r="AQ43" s="122"/>
      <c r="AR43" s="122"/>
      <c r="AS43" s="122"/>
      <c r="AT43" s="164"/>
      <c r="AU43" s="65" t="s">
        <v>44</v>
      </c>
      <c r="AV43" s="54" t="str">
        <f>IF($AU43="","",IF($AU43="1",Seznam!$H$3,Seznam!$J$3))</f>
        <v>14.9.2014</v>
      </c>
      <c r="AW43" s="64"/>
      <c r="AX43" s="75"/>
      <c r="AY43" s="180">
        <f>IF(A45="",IF(A41="","",A41),A45)</f>
      </c>
    </row>
    <row r="44" spans="1:48" ht="19.5" customHeight="1" thickBot="1">
      <c r="A44" s="16"/>
      <c r="B44" s="17">
        <f>IF(A43="","",VLOOKUP(A43,Seznam!$A$5:$E$244,5,1))</f>
      </c>
      <c r="C44" s="201">
        <f>IF($AO43="",IF($AT43="","","W.O."),AO43&amp;",  "&amp;AP43&amp;",  "&amp;AQ43&amp;IF(AR43="","",",  "&amp;AR43)&amp;IF(AS43="","",",  "&amp;AS43))</f>
      </c>
      <c r="D44" s="202"/>
      <c r="E44" s="202"/>
      <c r="F44" s="202"/>
      <c r="G44" s="203"/>
      <c r="H44" s="201">
        <f>IF($AO39="",IF($AT39="","","W.O."),-AO39&amp;",  "&amp;-AP39&amp;",  "&amp;-AQ39&amp;IF(AR39="","",",  "&amp;-AR39)&amp;IF(AS39="","",",  "&amp;-AS39))</f>
      </c>
      <c r="I44" s="202"/>
      <c r="J44" s="202"/>
      <c r="K44" s="202"/>
      <c r="L44" s="203"/>
      <c r="M44" s="155"/>
      <c r="N44" s="155"/>
      <c r="O44" s="155"/>
      <c r="P44" s="155"/>
      <c r="Q44" s="155"/>
      <c r="R44" s="201">
        <f>IF($AO40="",IF($AT40="","","W.O."),-AO40&amp;",  "&amp;-AP40&amp;",  "&amp;-AQ40&amp;IF(AR40="","",",  "&amp;-AR40)&amp;IF(AS40="","",",  "&amp;-AS40))</f>
      </c>
      <c r="S44" s="202"/>
      <c r="T44" s="202"/>
      <c r="U44" s="202"/>
      <c r="V44" s="203"/>
      <c r="W44" s="199">
        <f>IF(B44="ANO",IF(G44="",0,G44)+IF(L44="",0,L44)+IF(Q44="",0,Q44),"")</f>
      </c>
      <c r="X44" s="18"/>
      <c r="Y44" s="19"/>
      <c r="Z44" s="20"/>
      <c r="AA44" s="200"/>
      <c r="AB44" s="2">
        <f>IF(A43="","",VLOOKUP(A43,Seznam!$A$5:$E$244,4,1))</f>
      </c>
      <c r="AC44" s="3" t="s">
        <v>12</v>
      </c>
      <c r="AD44" s="2">
        <f>IF(A39="","",VLOOKUP(A39,Seznam!$A$5:$E$244,4,1))</f>
      </c>
      <c r="AE44" s="2" t="str">
        <f>IF($AV43="","",$AV43)</f>
        <v>14.9.2014</v>
      </c>
      <c r="AF44" s="3">
        <f>IF($AW43="","",$AW43)</f>
      </c>
      <c r="AG44" s="3">
        <f>IF($AX43="","",$AX43)</f>
      </c>
      <c r="AT44" s="62"/>
      <c r="AU44" s="61"/>
      <c r="AV44" s="67"/>
    </row>
    <row r="45" spans="1:48" ht="19.5" customHeight="1" thickBot="1">
      <c r="A45" s="162"/>
      <c r="B45" s="11" t="str">
        <f>IF(A45="","",VLOOKUP(A45,Seznam!$A$5:$E$244,2,1))&amp;" "&amp;IF(A45="","",VLOOKUP(A45,Seznam!$A$5:$E$244,3,1))</f>
        <v> </v>
      </c>
      <c r="C45" s="197">
        <f>IF($AO38="",IF($AT38="","",IF($AT38="wo",CEILING($AM$1/2,1),0)),COUNTIF($AO38:$AS38,"&lt;0"))</f>
      </c>
      <c r="D45" s="197"/>
      <c r="E45" s="30" t="s">
        <v>11</v>
      </c>
      <c r="F45" s="198">
        <f>IF($AO38="",IF($AT38="","",IF($AT38="wo",0,CEILING($AM$1/2,1))),COUNTIF($AO38:$AS38,"&gt;0"))</f>
      </c>
      <c r="G45" s="198"/>
      <c r="H45" s="197">
        <f>IF($AO42="",IF($AT42="","",IF($AT42="wo",CEILING($AM$1/2,1),0)),COUNTIF($AO42:$AS42,"&lt;0"))</f>
      </c>
      <c r="I45" s="197"/>
      <c r="J45" s="30" t="s">
        <v>11</v>
      </c>
      <c r="K45" s="198">
        <f>IF($AO42="",IF($AT42="","",IF($AT42="wo",0,CEILING($AM$1/2,1))),COUNTIF($AO42:$AS42,"&gt;0"))</f>
      </c>
      <c r="L45" s="198"/>
      <c r="M45" s="197">
        <f>IF($AO40="",IF($AT40="","",IF($AT40="wo",0,CEILING($AM$1/2,1))),COUNTIF($AO40:$AS40,"&gt;0"))</f>
      </c>
      <c r="N45" s="197"/>
      <c r="O45" s="30" t="s">
        <v>11</v>
      </c>
      <c r="P45" s="198">
        <f>IF($AO40="",IF($AT40="","",IF($AT40="wo",CEILING($AM$1/2,1),0)),COUNTIF($AO40:$AS40,"&lt;0"))</f>
      </c>
      <c r="Q45" s="198"/>
      <c r="R45" s="165" t="str">
        <f>IF(C45="",IF(H45="",IF(M45="","NE","ANO"),"ANO"),"ANO")</f>
        <v>NE</v>
      </c>
      <c r="S45" s="156"/>
      <c r="T45" s="157"/>
      <c r="U45" s="156"/>
      <c r="V45" s="158"/>
      <c r="W45" s="199">
        <f>IF(R45="ANO",AZ41+BA41+BB41,"")</f>
      </c>
      <c r="X45" s="12">
        <f>IF(R45="ANO",IF(H45="",0,H45)+IF(M45="",0,M45)+IF(C45="",0,C45),"")</f>
      </c>
      <c r="Y45" s="13" t="s">
        <v>11</v>
      </c>
      <c r="Z45" s="14">
        <f>IF(R45="ANO",IF(K45="",0,K45)+IF(P45="",0,P45)+IF(F45="",0,F45),"")</f>
      </c>
      <c r="AA45" s="200"/>
      <c r="AB45" s="15"/>
      <c r="AC45" s="15"/>
      <c r="AD45" s="15"/>
      <c r="AE45" s="10"/>
      <c r="AF45" s="15"/>
      <c r="AG45" s="15"/>
      <c r="AU45" s="61"/>
      <c r="AV45" s="67"/>
    </row>
    <row r="46" spans="1:48" ht="19.5" customHeight="1" thickBot="1">
      <c r="A46" s="16"/>
      <c r="B46" s="17">
        <f>IF(A45="","",VLOOKUP(A45,Seznam!$A$5:$E$244,5,1))</f>
      </c>
      <c r="C46" s="201">
        <f>IF($AO38="",IF($AT38="","","W.O."),-AO38&amp;",  "&amp;-AP38&amp;",  "&amp;-AQ38&amp;IF(AR38="","",",  "&amp;-AR38)&amp;IF(AS38="","",",  "&amp;-AS38))</f>
      </c>
      <c r="D46" s="202"/>
      <c r="E46" s="202"/>
      <c r="F46" s="202"/>
      <c r="G46" s="203"/>
      <c r="H46" s="201">
        <f>IF($AO42="",IF($AT42="","","W.O."),-AO42&amp;",  "&amp;-AP42&amp;",  "&amp;-AQ42&amp;IF(AR42="","",",  "&amp;-AR42)&amp;IF(AS42="","",",  "&amp;-AS42))</f>
      </c>
      <c r="I46" s="202"/>
      <c r="J46" s="202"/>
      <c r="K46" s="202"/>
      <c r="L46" s="203"/>
      <c r="M46" s="201">
        <f>IF($AO40="",IF($AT40="","","W.O."),AO40&amp;",  "&amp;AP40&amp;",  "&amp;AQ40&amp;IF(AR40="","",",  "&amp;AR40)&amp;IF(AS40="","",",  "&amp;AS40))</f>
      </c>
      <c r="N46" s="202"/>
      <c r="O46" s="202"/>
      <c r="P46" s="202"/>
      <c r="Q46" s="203"/>
      <c r="R46" s="159"/>
      <c r="S46" s="160"/>
      <c r="T46" s="160"/>
      <c r="U46" s="160"/>
      <c r="V46" s="161"/>
      <c r="W46" s="199">
        <f>IF(B46="ANO",IF(G46="",0,G46)+IF(L46="",0,L46)+IF(Q46="",0,Q46),"")</f>
      </c>
      <c r="X46" s="18"/>
      <c r="Y46" s="19"/>
      <c r="Z46" s="20"/>
      <c r="AA46" s="200"/>
      <c r="AB46" s="15"/>
      <c r="AC46" s="15"/>
      <c r="AD46" s="15"/>
      <c r="AE46" s="10"/>
      <c r="AF46" s="15"/>
      <c r="AG46" s="15"/>
      <c r="AU46" s="61"/>
      <c r="AV46" s="67"/>
    </row>
    <row r="47" spans="1:2" ht="19.5" customHeight="1">
      <c r="A47" s="26"/>
      <c r="B47" s="27"/>
    </row>
    <row r="48" spans="1:51" s="38" customFormat="1" ht="30.75" customHeight="1">
      <c r="A48" s="172"/>
      <c r="B48" s="212" t="str">
        <f>+Seznam!$C$2</f>
        <v>STEN MARKETING OPEN 2014</v>
      </c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179"/>
      <c r="AI48" s="39"/>
      <c r="AJ48" s="39"/>
      <c r="AK48" s="41"/>
      <c r="AL48" s="40"/>
      <c r="AM48" s="40"/>
      <c r="AN48" s="40"/>
      <c r="AO48" s="40"/>
      <c r="AP48" s="40"/>
      <c r="AQ48" s="40"/>
      <c r="AR48" s="61"/>
      <c r="AS48" s="67"/>
      <c r="AT48" s="62"/>
      <c r="AU48" s="62"/>
      <c r="AV48"/>
      <c r="AW48"/>
      <c r="AX48"/>
      <c r="AY48"/>
    </row>
    <row r="49" spans="1:51" s="38" customFormat="1" ht="19.5" customHeight="1">
      <c r="A49" s="43"/>
      <c r="B49" s="43" t="str">
        <f>+Seznam!$C$3</f>
        <v>Praha</v>
      </c>
      <c r="C49" s="43"/>
      <c r="D49" s="44"/>
      <c r="E49" s="44"/>
      <c r="F49" s="44"/>
      <c r="G49" s="45"/>
      <c r="H49" s="45"/>
      <c r="I49" s="39"/>
      <c r="J49" s="39"/>
      <c r="K49" s="42"/>
      <c r="L49" s="39"/>
      <c r="M49" s="39"/>
      <c r="N49" s="39"/>
      <c r="O49" s="43"/>
      <c r="P49" s="45"/>
      <c r="Q49" s="45"/>
      <c r="R49" s="45"/>
      <c r="S49" s="45"/>
      <c r="T49" s="45"/>
      <c r="U49" s="45"/>
      <c r="V49" s="45"/>
      <c r="W49" s="45"/>
      <c r="X49" s="45"/>
      <c r="Y49" s="46"/>
      <c r="Z49" s="43"/>
      <c r="AA49" s="43"/>
      <c r="AB49" s="43"/>
      <c r="AC49" s="43"/>
      <c r="AD49" s="44" t="str">
        <f>+Seznam!$H$3&amp;IF(+Seznam!$J$3="",""," - ")&amp;IF(+Seznam!$J$3="","",+Seznam!$J$3)</f>
        <v>14.9.2014</v>
      </c>
      <c r="AE49" s="181"/>
      <c r="AI49" s="45"/>
      <c r="AJ49" s="45"/>
      <c r="AK49" s="124"/>
      <c r="AL49" s="40"/>
      <c r="AM49" s="40"/>
      <c r="AN49" s="40"/>
      <c r="AO49" s="40"/>
      <c r="AP49" s="40"/>
      <c r="AQ49" s="40"/>
      <c r="AR49" s="61"/>
      <c r="AS49" s="67"/>
      <c r="AT49" s="62"/>
      <c r="AU49" s="62"/>
      <c r="AV49"/>
      <c r="AW49"/>
      <c r="AX49"/>
      <c r="AY49"/>
    </row>
    <row r="50" spans="1:51" s="38" customFormat="1" ht="30" customHeight="1">
      <c r="A50" s="146"/>
      <c r="B50" s="146" t="e">
        <f>$B$3</f>
        <v>#REF!</v>
      </c>
      <c r="C50" s="146"/>
      <c r="D50" s="149"/>
      <c r="E50" s="150"/>
      <c r="F50" s="147"/>
      <c r="W50" s="48"/>
      <c r="X50" s="48"/>
      <c r="Y50" s="48"/>
      <c r="Z50" s="49"/>
      <c r="AA50" s="49"/>
      <c r="AD50" s="147" t="s">
        <v>96</v>
      </c>
      <c r="AE50" s="174"/>
      <c r="AL50" s="40"/>
      <c r="AM50" s="40"/>
      <c r="AN50" s="40"/>
      <c r="AO50" s="40"/>
      <c r="AP50" s="40"/>
      <c r="AQ50" s="40"/>
      <c r="AR50" s="40"/>
      <c r="AS50" s="62"/>
      <c r="AT50" s="62"/>
      <c r="AU50" s="62"/>
      <c r="AV50"/>
      <c r="AW50"/>
      <c r="AX50"/>
      <c r="AY50"/>
    </row>
    <row r="51" spans="1:54" ht="19.5" customHeight="1" thickBot="1">
      <c r="A51" s="167"/>
      <c r="B51" s="168" t="s">
        <v>110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Z51" s="10"/>
      <c r="AI51" s="38"/>
      <c r="AJ51" s="136"/>
      <c r="AK51" s="205"/>
      <c r="AL51" s="205"/>
      <c r="AM51" s="205"/>
      <c r="AN51" s="205"/>
      <c r="AO51" s="205"/>
      <c r="AP51" s="205"/>
      <c r="AQ51" s="205"/>
      <c r="AR51" s="205"/>
      <c r="AS51" s="205"/>
      <c r="AT51" s="47"/>
      <c r="AU51" s="108"/>
      <c r="AV51" s="69"/>
      <c r="AW51" s="53"/>
      <c r="AX51" s="70"/>
      <c r="AY51" s="70"/>
      <c r="AZ51" s="204"/>
      <c r="BA51" s="204"/>
      <c r="BB51" s="204"/>
    </row>
    <row r="52" spans="1:55" ht="19.5" customHeight="1" thickBot="1">
      <c r="A52" s="169"/>
      <c r="B52" s="170" t="s">
        <v>97</v>
      </c>
      <c r="C52" s="206">
        <f>IF(A53="","",VLOOKUP(A53,Seznam!$A$5:$E$244,4,1))</f>
      </c>
      <c r="D52" s="207" t="e">
        <v>#REF!</v>
      </c>
      <c r="E52" s="207" t="e">
        <v>#REF!</v>
      </c>
      <c r="F52" s="207" t="e">
        <v>#REF!</v>
      </c>
      <c r="G52" s="207" t="e">
        <v>#REF!</v>
      </c>
      <c r="H52" s="206">
        <f>IF(A55="","",VLOOKUP(A55,Seznam!$A$5:$E$244,4,1))</f>
      </c>
      <c r="I52" s="207" t="e">
        <v>#REF!</v>
      </c>
      <c r="J52" s="207" t="e">
        <v>#REF!</v>
      </c>
      <c r="K52" s="207" t="e">
        <v>#REF!</v>
      </c>
      <c r="L52" s="207" t="e">
        <v>#REF!</v>
      </c>
      <c r="M52" s="206">
        <f>IF(A57="","",VLOOKUP(A57,Seznam!$A$5:$E$244,4,1))</f>
      </c>
      <c r="N52" s="207" t="e">
        <v>#REF!</v>
      </c>
      <c r="O52" s="207" t="e">
        <v>#REF!</v>
      </c>
      <c r="P52" s="207" t="e">
        <v>#REF!</v>
      </c>
      <c r="Q52" s="207" t="e">
        <v>#REF!</v>
      </c>
      <c r="R52" s="206">
        <f>IF(A59="","",VLOOKUP(A59,Seznam!$A$5:$E$244,4,1))</f>
      </c>
      <c r="S52" s="207" t="e">
        <v>#REF!</v>
      </c>
      <c r="T52" s="207" t="e">
        <v>#REF!</v>
      </c>
      <c r="U52" s="207" t="e">
        <v>#REF!</v>
      </c>
      <c r="V52" s="207" t="e">
        <v>#REF!</v>
      </c>
      <c r="W52" s="171" t="s">
        <v>9</v>
      </c>
      <c r="X52" s="208" t="s">
        <v>99</v>
      </c>
      <c r="Y52" s="208"/>
      <c r="Z52" s="208"/>
      <c r="AA52" s="171" t="s">
        <v>10</v>
      </c>
      <c r="AB52" s="209" t="s">
        <v>100</v>
      </c>
      <c r="AC52" s="210"/>
      <c r="AD52" s="211"/>
      <c r="AE52" s="173" t="s">
        <v>103</v>
      </c>
      <c r="AF52" s="173" t="s">
        <v>101</v>
      </c>
      <c r="AG52" s="173" t="s">
        <v>102</v>
      </c>
      <c r="AH52" s="38"/>
      <c r="AI52" s="38">
        <f>IF($AK52="",$AI43,IF($AM52="",$AI43,$AI43+1))</f>
        <v>0</v>
      </c>
      <c r="AJ52" s="38" t="s">
        <v>134</v>
      </c>
      <c r="AK52" s="109">
        <f>IF(A53="","",A53)</f>
      </c>
      <c r="AL52" s="110" t="str">
        <f>IF(AK52="","",VLOOKUP(AK52,Seznam!$A$5:$E$244,2,1))&amp;" "&amp;IF(AK52="","",VLOOKUP(AK52,Seznam!$A$5:$E$244,3,1))</f>
        <v> </v>
      </c>
      <c r="AM52" s="110">
        <f>IF(A59="","",A59)</f>
      </c>
      <c r="AN52" s="110" t="str">
        <f>IF(AM52="","",VLOOKUP(AM52,Seznam!$A$5:$E$244,2,1))&amp;" "&amp;IF(AM52="","",VLOOKUP(AM52,Seznam!$A$5:$E$244,3,1))</f>
        <v> </v>
      </c>
      <c r="AO52" s="126"/>
      <c r="AP52" s="112"/>
      <c r="AQ52" s="112"/>
      <c r="AR52" s="112"/>
      <c r="AS52" s="112"/>
      <c r="AT52" s="131"/>
      <c r="AU52" s="65" t="s">
        <v>44</v>
      </c>
      <c r="AV52" s="54" t="str">
        <f>IF($AU52="","",IF($AU52="1",Seznam!$H$3,Seznam!$J$3))</f>
        <v>14.9.2014</v>
      </c>
      <c r="AW52" s="64"/>
      <c r="AX52" s="75"/>
      <c r="AY52" s="180">
        <f>IF(A59="","",IF(A57="","",A57))</f>
      </c>
      <c r="AZ52">
        <f>IF($AO52="",IF($AT52="-wo",2,0),IF(COUNTIF($AO52:$AS52,"&gt;0")&gt;COUNTIF($AO52:$AS52,"&lt;0"),2,1))</f>
        <v>0</v>
      </c>
      <c r="BA52">
        <f>IF($AO55="",IF($AT55="-wo",2,0),IF(COUNTIF($AO55:$AS55,"&gt;0")&gt;COUNTIF($AO55:$AS55,"&lt;0"),2,1))</f>
        <v>0</v>
      </c>
      <c r="BB52">
        <f>IF($AO57="",IF($AT57="wo",2,0),IF(COUNTIF($AO57:$AS57,"&lt;0")&gt;COUNTIF($AO57:$AS57,"&gt;0"),2,1))</f>
        <v>0</v>
      </c>
      <c r="BC52">
        <f>IF($AA53=1,$A53,IF($AA55=1,$A55,IF($AA57=1,$A57,IF($AA59=1,$A59,""))))</f>
      </c>
    </row>
    <row r="53" spans="1:55" ht="19.5" customHeight="1" thickBot="1">
      <c r="A53" s="162"/>
      <c r="B53" s="166" t="str">
        <f>IF(A53="","",VLOOKUP(A53,Seznam!$A$5:$E$244,2,1))&amp;" "&amp;IF(A53="","",VLOOKUP(A53,Seznam!$A$5:$E$244,3,1))</f>
        <v> </v>
      </c>
      <c r="C53" s="165" t="str">
        <f>IF(H53="",IF(M53="",IF(R53="","NE","ANO"),"ANO"),"ANO")</f>
        <v>NE</v>
      </c>
      <c r="D53" s="152"/>
      <c r="E53" s="153"/>
      <c r="F53" s="152"/>
      <c r="G53" s="154"/>
      <c r="H53" s="197">
        <f>IF($AO55="",IF($AT55="","",IF($AT55="wo",0,CEILING($AM$1/2,1))),COUNTIF($AO55:$AS55,"&gt;0"))</f>
      </c>
      <c r="I53" s="197"/>
      <c r="J53" s="30" t="s">
        <v>11</v>
      </c>
      <c r="K53" s="198">
        <f>IF($AO55="",IF($AT55="","",IF($AT55="wo",CEILING($AM$1/2,1),0)),COUNTIF($AO55:$AS55,"&lt;0"))</f>
      </c>
      <c r="L53" s="198"/>
      <c r="M53" s="197">
        <f>IF($AO57="",IF($AT57="","",IF($AT57="wo",CEILING($AM$1/2,1),0)),COUNTIF($AO57:$AS57,"&lt;0"))</f>
      </c>
      <c r="N53" s="197"/>
      <c r="O53" s="30" t="s">
        <v>11</v>
      </c>
      <c r="P53" s="198">
        <f>IF($AO57="",IF($AT57="","",IF($AT57="wo",0,CEILING($AM$1/2,1))),COUNTIF($AO57:$AS57,"&gt;0"))</f>
      </c>
      <c r="Q53" s="198"/>
      <c r="R53" s="197">
        <f>IF($AO52="",IF($AT52="","",IF($AT52="wo",0,CEILING($AM$1/2,1))),COUNTIF($AO52:$AS52,"&gt;0"))</f>
      </c>
      <c r="S53" s="197"/>
      <c r="T53" s="30" t="s">
        <v>11</v>
      </c>
      <c r="U53" s="198">
        <f>IF($AO52="",IF($AT52="","",IF($AT52="wo",CEILING($AM$1/2,1),0)),COUNTIF($AO52:$AS52,"&lt;0"))</f>
      </c>
      <c r="V53" s="198"/>
      <c r="W53" s="199">
        <f>IF(C53="ANO",AZ52+BA52+BB52,"")</f>
      </c>
      <c r="X53" s="12">
        <f>IF(C53="ANO",IF(H53="",0,H53)+IF(M53="",0,M53)+IF(R53="",0,R53),"")</f>
      </c>
      <c r="Y53" s="13" t="s">
        <v>11</v>
      </c>
      <c r="Z53" s="14">
        <f>IF(C53="ANO",IF(K53="",0,K53)+IF(P53="",0,P53)+IF(U53="",0,U53),"")</f>
      </c>
      <c r="AA53" s="200"/>
      <c r="AB53" s="2">
        <f>IF(A53="","",VLOOKUP(A53,Seznam!$A$5:$E$244,4,1))</f>
      </c>
      <c r="AC53" s="3" t="s">
        <v>12</v>
      </c>
      <c r="AD53" s="2">
        <f>IF(A59="","",VLOOKUP(A59,Seznam!$A$5:$E$244,4,1))</f>
      </c>
      <c r="AE53" s="2" t="str">
        <f>IF($AV52="","",$AV52)</f>
        <v>14.9.2014</v>
      </c>
      <c r="AF53" s="3">
        <f>IF($AW52="","",$AW52)</f>
      </c>
      <c r="AG53" s="3">
        <f>IF($AX52="","",$AX52)</f>
      </c>
      <c r="AI53" s="38">
        <f>IF($AK53="",$AI52,IF($AM53="",$AI52,$AI52+1))</f>
        <v>0</v>
      </c>
      <c r="AJ53" s="38" t="s">
        <v>134</v>
      </c>
      <c r="AK53" s="114">
        <f>IF(A55="","",A55)</f>
      </c>
      <c r="AL53" s="115" t="str">
        <f>IF(AK53="","",VLOOKUP(AK53,Seznam!$A$5:$E$244,2,1))&amp;" "&amp;IF(AK53="","",VLOOKUP(AK53,Seznam!$A$5:$E$244,3,1))</f>
        <v> </v>
      </c>
      <c r="AM53" s="115">
        <f>IF(A57="","",A57)</f>
      </c>
      <c r="AN53" s="115" t="str">
        <f>IF(AM53="","",VLOOKUP(AM53,Seznam!$A$5:$E$244,2,1))&amp;" "&amp;IF(AM53="","",VLOOKUP(AM53,Seznam!$A$5:$E$244,3,1))</f>
        <v> </v>
      </c>
      <c r="AO53" s="116"/>
      <c r="AP53" s="117"/>
      <c r="AQ53" s="117"/>
      <c r="AR53" s="117"/>
      <c r="AS53" s="117"/>
      <c r="AT53" s="163"/>
      <c r="AU53" s="65" t="s">
        <v>44</v>
      </c>
      <c r="AV53" s="54" t="str">
        <f>IF($AU53="","",IF($AU53="1",Seznam!$H$3,Seznam!$J$3))</f>
        <v>14.9.2014</v>
      </c>
      <c r="AW53" s="64"/>
      <c r="AX53" s="75"/>
      <c r="AY53" s="180">
        <f>IF(A59="",IF(A53="","",A53),A59)</f>
      </c>
      <c r="AZ53">
        <f>IF($AO53="",IF($AT53="-wo",2,0),IF(COUNTIF($AO53:$AS53,"&gt;0")&gt;COUNTIF($AO53:$AS53,"&lt;0"),2,1))</f>
        <v>0</v>
      </c>
      <c r="BA53">
        <f>IF($AO55="",IF($AT55="wo",2,0),IF(COUNTIF($AO55:$AS55,"&lt;0")&gt;COUNTIF($AO55:$AS55,"&gt;0"),2,1))</f>
        <v>0</v>
      </c>
      <c r="BB53">
        <f>IF($AO56="",IF($AT56="-wo",2,0),IF(COUNTIF($AO56:$AS56,"&gt;0")&gt;COUNTIF($AO56:$AS56,"&lt;0"),2,1))</f>
        <v>0</v>
      </c>
      <c r="BC53">
        <f>IF($AA53=2,$A53,IF($AA55=2,$A55,IF($AA57=2,$A57,IF($AA59=2,$A59,""))))</f>
      </c>
    </row>
    <row r="54" spans="1:55" ht="19.5" customHeight="1" thickBot="1">
      <c r="A54" s="16"/>
      <c r="B54" s="17">
        <f>IF(A53="","",VLOOKUP(A53,Seznam!$A$5:$E$244,5,1))</f>
      </c>
      <c r="C54" s="155"/>
      <c r="D54" s="155"/>
      <c r="E54" s="155"/>
      <c r="F54" s="155"/>
      <c r="G54" s="155"/>
      <c r="H54" s="201">
        <f>IF($AO55="",IF($AT55="","","W.O."),AO55&amp;",  "&amp;AP55&amp;",  "&amp;AQ55&amp;IF(AR55="","",",  "&amp;AR55)&amp;IF(AS55="","",",  "&amp;AS55))</f>
      </c>
      <c r="I54" s="202"/>
      <c r="J54" s="202"/>
      <c r="K54" s="202"/>
      <c r="L54" s="203"/>
      <c r="M54" s="201">
        <f>IF($AO57="",IF($AT57="","","W.O."),-AO57&amp;",  "&amp;-AP57&amp;",  "&amp;-AQ57&amp;IF(AR57="","",",  "&amp;-AR57)&amp;IF(AS57="","",",  "&amp;-AS57))</f>
      </c>
      <c r="N54" s="202"/>
      <c r="O54" s="202"/>
      <c r="P54" s="202"/>
      <c r="Q54" s="203"/>
      <c r="R54" s="201">
        <f>IF($AO52="",IF($AT52="","","W.O."),AO52&amp;",  "&amp;AP52&amp;",  "&amp;AQ52&amp;IF(AR52="","",",  "&amp;AR52)&amp;IF(AS52="","",",  "&amp;AS52))</f>
      </c>
      <c r="S54" s="202"/>
      <c r="T54" s="202"/>
      <c r="U54" s="202"/>
      <c r="V54" s="203"/>
      <c r="W54" s="199">
        <f>IF(B54="ANO",IF(G54="",0,G54)+IF(L54="",0,L54)+IF(Q54="",0,Q54),"")</f>
      </c>
      <c r="X54" s="18"/>
      <c r="Y54" s="19"/>
      <c r="Z54" s="20"/>
      <c r="AA54" s="200"/>
      <c r="AB54" s="2">
        <f>IF(A55="","",VLOOKUP(A55,Seznam!$A$5:$E$244,4,1))</f>
      </c>
      <c r="AC54" s="3" t="s">
        <v>12</v>
      </c>
      <c r="AD54" s="2">
        <f>IF(A57="","",VLOOKUP(A57,Seznam!$A$5:$E$244,4,1))</f>
      </c>
      <c r="AE54" s="2" t="str">
        <f>IF($AV53="","",$AV53)</f>
        <v>14.9.2014</v>
      </c>
      <c r="AF54" s="3">
        <f>IF($AW53="","",$AW53)</f>
      </c>
      <c r="AG54" s="3">
        <f>IF($AX53="","",$AX53)</f>
      </c>
      <c r="AI54" s="38">
        <f>IF($AK54="",$AI53,IF($AM54="",$AI53,$AI53+1))</f>
        <v>0</v>
      </c>
      <c r="AJ54" s="38" t="s">
        <v>135</v>
      </c>
      <c r="AK54" s="114">
        <f>IF(A59="","",A59)</f>
      </c>
      <c r="AL54" s="115" t="str">
        <f>IF(AK54="","",VLOOKUP(AK54,Seznam!$A$5:$E$244,2,1))&amp;" "&amp;IF(AK54="","",VLOOKUP(AK54,Seznam!$A$5:$E$244,3,1))</f>
        <v> </v>
      </c>
      <c r="AM54" s="115">
        <f>IF(A57="","",A57)</f>
      </c>
      <c r="AN54" s="115" t="str">
        <f>IF(AM54="","",VLOOKUP(AM54,Seznam!$A$5:$E$244,2,1))&amp;" "&amp;IF(AM54="","",VLOOKUP(AM54,Seznam!$A$5:$E$244,3,1))</f>
        <v> </v>
      </c>
      <c r="AO54" s="116"/>
      <c r="AP54" s="117"/>
      <c r="AQ54" s="117"/>
      <c r="AR54" s="117"/>
      <c r="AS54" s="117"/>
      <c r="AT54" s="163"/>
      <c r="AU54" s="65" t="s">
        <v>44</v>
      </c>
      <c r="AV54" s="54" t="str">
        <f>IF($AU54="","",IF($AU54="1",Seznam!$H$3,Seznam!$J$3))</f>
        <v>14.9.2014</v>
      </c>
      <c r="AW54" s="64"/>
      <c r="AX54" s="75"/>
      <c r="AY54" s="180">
        <f>IF(A59="","",IF(A55="","",A55))</f>
      </c>
      <c r="AZ54">
        <f>IF($AO53="",IF($AT53="wo",2,0),IF(COUNTIF($AO53:$AS53,"&lt;0")&gt;COUNTIF($AO53:$AS53,"&gt;0"),2,1))</f>
        <v>0</v>
      </c>
      <c r="BA54">
        <f>IF($AO54="",IF($AT54="wo",2,0),IF(COUNTIF($AO54:$AS54,"&lt;0")&gt;COUNTIF($AO54:$AS54,"&gt;0"),2,1))</f>
        <v>0</v>
      </c>
      <c r="BB54">
        <f>IF($AO57="",IF($AT57="-wo",2,0),IF(COUNTIF($AO57:$AS57,"&gt;0")&gt;COUNTIF($AO57:$AS57,"&lt;0"),2,1))</f>
        <v>0</v>
      </c>
      <c r="BC54">
        <f>IF($AA53=3,$A53,IF($AA55=3,$A55,IF($AA57=3,$A57,IF($AA59=3,$A59,""))))</f>
      </c>
    </row>
    <row r="55" spans="1:55" ht="19.5" customHeight="1" thickBot="1">
      <c r="A55" s="162"/>
      <c r="B55" s="11" t="str">
        <f>IF(A55="","",VLOOKUP(A55,Seznam!$A$5:$E$244,2,1))&amp;" "&amp;IF(A55="","",VLOOKUP(A55,Seznam!$A$5:$E$244,3,1))</f>
        <v> </v>
      </c>
      <c r="C55" s="197">
        <f>IF($AO55="",IF($AT55="","",IF($AT55="wo",CEILING($AM$1/2,1),0)),COUNTIF($AO55:$AS55,"&lt;0"))</f>
      </c>
      <c r="D55" s="197"/>
      <c r="E55" s="30" t="s">
        <v>11</v>
      </c>
      <c r="F55" s="198">
        <f>IF($AO55="",IF($AT55="","",IF($AT55="wo",0,CEILING($AM$1/2,1))),COUNTIF($AO55:$AS55,"&gt;0"))</f>
      </c>
      <c r="G55" s="198"/>
      <c r="H55" s="165" t="str">
        <f>IF(M55="",IF(R55="",IF(C55="","NE","ANO"),"ANO"),"ANO")</f>
        <v>NE</v>
      </c>
      <c r="I55" s="152"/>
      <c r="J55" s="153"/>
      <c r="K55" s="152"/>
      <c r="L55" s="154"/>
      <c r="M55" s="197">
        <f>IF($AO53="",IF($AT53="","",IF($AT53="wo",0,CEILING($AM$1/2,1))),COUNTIF($AO53:$AS53,"&gt;0"))</f>
      </c>
      <c r="N55" s="197"/>
      <c r="O55" s="30" t="s">
        <v>11</v>
      </c>
      <c r="P55" s="198">
        <f>IF($AO53="",IF($AT53="","",IF($AT53="wo",CEILING($AM$1/2,1),0)),COUNTIF($AO53:$AS53,"&lt;0"))</f>
      </c>
      <c r="Q55" s="198"/>
      <c r="R55" s="197">
        <f>IF($AO56="",IF($AT56="","",IF($AT56="wo",0,CEILING($AM$1/2,1))),COUNTIF($AO56:$AS56,"&gt;0"))</f>
      </c>
      <c r="S55" s="197"/>
      <c r="T55" s="30" t="s">
        <v>11</v>
      </c>
      <c r="U55" s="198">
        <f>IF($AO56="",IF($AT56="","",IF($AT56="wo",CEILING($AM$1/2,1),0)),COUNTIF($AO56:$AS56,"&lt;0"))</f>
      </c>
      <c r="V55" s="198"/>
      <c r="W55" s="199">
        <f>IF(H55="ANO",AZ53+BA53+BB53,"")</f>
      </c>
      <c r="X55" s="12">
        <f>IF(H55="ANO",IF(C55="",0,C55)+IF(M55="",0,M55)+IF(R55="",0,R55),"")</f>
      </c>
      <c r="Y55" s="13" t="s">
        <v>11</v>
      </c>
      <c r="Z55" s="14">
        <f>IF(H55="ANO",IF(F55="",0,F55)+IF(P55="",0,P55)+IF(U55="",0,U55),"")</f>
      </c>
      <c r="AA55" s="200"/>
      <c r="AB55" s="2">
        <f>IF(A59="","",VLOOKUP(A59,Seznam!$A$5:$E$244,4,1))</f>
      </c>
      <c r="AC55" s="3" t="s">
        <v>12</v>
      </c>
      <c r="AD55" s="2">
        <f>IF(A57="","",VLOOKUP(A57,Seznam!$A$5:$E$244,4,1))</f>
      </c>
      <c r="AE55" s="2" t="str">
        <f>IF($AV54="","",$AV54)</f>
        <v>14.9.2014</v>
      </c>
      <c r="AF55" s="3">
        <f>IF($AW54="","",$AW54)</f>
      </c>
      <c r="AG55" s="3">
        <f>IF($AX54="","",$AX54)</f>
      </c>
      <c r="AI55" s="38">
        <f>IF($AK55="",$AI54,IF($AM55="",$AI54,$AI54+1))</f>
        <v>0</v>
      </c>
      <c r="AJ55" s="108" t="s">
        <v>135</v>
      </c>
      <c r="AK55" s="114">
        <f>IF(A53="","",A53)</f>
      </c>
      <c r="AL55" s="115" t="str">
        <f>IF(AK55="","",VLOOKUP(AK55,Seznam!$A$5:$E$244,2,1))&amp;" "&amp;IF(AK55="","",VLOOKUP(AK55,Seznam!$A$5:$E$244,3,1))</f>
        <v> </v>
      </c>
      <c r="AM55" s="115">
        <f>IF(A55="","",A55)</f>
      </c>
      <c r="AN55" s="115" t="str">
        <f>IF(AM55="","",VLOOKUP(AM55,Seznam!$A$5:$E$244,2,1))&amp;" "&amp;IF(AM55="","",VLOOKUP(AM55,Seznam!$A$5:$E$244,3,1))</f>
        <v> </v>
      </c>
      <c r="AO55" s="116"/>
      <c r="AP55" s="117"/>
      <c r="AQ55" s="117"/>
      <c r="AR55" s="117"/>
      <c r="AS55" s="117"/>
      <c r="AT55" s="163"/>
      <c r="AU55" s="65" t="s">
        <v>44</v>
      </c>
      <c r="AV55" s="54" t="str">
        <f>IF($AU55="","",IF($AU55="1",Seznam!$H$3,Seznam!$J$3))</f>
        <v>14.9.2014</v>
      </c>
      <c r="AW55" s="64"/>
      <c r="AX55" s="75"/>
      <c r="AY55" s="180">
        <f>IF(A57="","",A57)</f>
      </c>
      <c r="AZ55">
        <f>IF($AO52="",IF($AT52="wo",2,0),IF(COUNTIF($AO52:$AS52,"&lt;0")&gt;COUNTIF($AO52:$AS52,"&gt;0"),2,1))</f>
        <v>0</v>
      </c>
      <c r="BA55">
        <f>IF($AO54="",IF($AT54="-wo",2,0),IF(COUNTIF($AO54:$AS54,"&gt;0")&gt;COUNTIF($AO54:$AS54,"&lt;0"),2,1))</f>
        <v>0</v>
      </c>
      <c r="BB55">
        <f>IF($AO56="",IF($AT56="wo",2,0),IF(COUNTIF($AO56:$AS56,"&lt;0")&gt;COUNTIF($AO56:$AS56,"&gt;0"),2,1))</f>
        <v>0</v>
      </c>
      <c r="BC55">
        <f>IF($AA53=4,$A53,IF($AA55=4,$A55,IF($AA57=4,$A57,IF($AA59=4,$A59,""))))</f>
      </c>
    </row>
    <row r="56" spans="1:51" ht="19.5" customHeight="1" thickBot="1">
      <c r="A56" s="16"/>
      <c r="B56" s="17">
        <f>IF(A55="","",VLOOKUP(A55,Seznam!$A$5:$E$244,5,1))</f>
      </c>
      <c r="C56" s="201">
        <f>IF($AO55="",IF($AT55="","","W.O."),-AO55&amp;",  "&amp;-AP55&amp;",  "&amp;-AQ55&amp;IF(AR55="","",",  "&amp;-AR55)&amp;IF(AS55="","",",  "&amp;-AS55))</f>
      </c>
      <c r="D56" s="202"/>
      <c r="E56" s="202"/>
      <c r="F56" s="202"/>
      <c r="G56" s="203"/>
      <c r="H56" s="155"/>
      <c r="I56" s="155"/>
      <c r="J56" s="155"/>
      <c r="K56" s="155"/>
      <c r="L56" s="155"/>
      <c r="M56" s="201">
        <f>IF($AO53="",IF($AT53="","","W.O."),AO53&amp;",  "&amp;AP53&amp;",  "&amp;AQ53&amp;IF(AR53="","",",  "&amp;AR53)&amp;IF(AS53="","",",  "&amp;AS53))</f>
      </c>
      <c r="N56" s="202"/>
      <c r="O56" s="202"/>
      <c r="P56" s="202"/>
      <c r="Q56" s="203"/>
      <c r="R56" s="201">
        <f>IF($AO56="",IF($AT56="","","W.O."),AO56&amp;",  "&amp;AP56&amp;",  "&amp;AQ56&amp;IF(AR56="","",",  "&amp;AR56)&amp;IF(AS56="","",",  "&amp;AS56))</f>
      </c>
      <c r="S56" s="202"/>
      <c r="T56" s="202"/>
      <c r="U56" s="202"/>
      <c r="V56" s="203"/>
      <c r="W56" s="199">
        <f>IF(B56="ANO",IF(G56="",0,G56)+IF(L56="",0,L56)+IF(Q56="",0,Q56),"")</f>
      </c>
      <c r="X56" s="18"/>
      <c r="Y56" s="19"/>
      <c r="Z56" s="20"/>
      <c r="AA56" s="200"/>
      <c r="AB56" s="2">
        <f>IF(A53="","",VLOOKUP(A53,Seznam!$A$5:$E$244,4,1))</f>
      </c>
      <c r="AC56" s="3" t="s">
        <v>12</v>
      </c>
      <c r="AD56" s="2">
        <f>IF(A55="","",VLOOKUP(A55,Seznam!$A$5:$E$244,4,1))</f>
      </c>
      <c r="AE56" s="2" t="str">
        <f>IF($AV55="","",$AV55)</f>
        <v>14.9.2014</v>
      </c>
      <c r="AF56" s="3">
        <f>IF($AW55="","",$AW55)</f>
      </c>
      <c r="AG56" s="3">
        <f>IF($AX55="","",$AX55)</f>
      </c>
      <c r="AI56" s="38">
        <f>IF($AK56="",$AI55,IF($AM56="",$AI55,$AI55+1))</f>
        <v>0</v>
      </c>
      <c r="AJ56" s="108" t="s">
        <v>136</v>
      </c>
      <c r="AK56" s="114">
        <f>IF(A55="","",A55)</f>
      </c>
      <c r="AL56" s="115" t="str">
        <f>IF(AK56="","",VLOOKUP(AK56,Seznam!$A$5:$E$244,2,1))&amp;" "&amp;IF(AK56="","",VLOOKUP(AK56,Seznam!$A$5:$E$244,3,1))</f>
        <v> </v>
      </c>
      <c r="AM56" s="115">
        <f>IF(A59="","",A59)</f>
      </c>
      <c r="AN56" s="115" t="str">
        <f>IF(AM56="","",VLOOKUP(AM56,Seznam!$A$5:$E$244,2,1))&amp;" "&amp;IF(AM56="","",VLOOKUP(AM56,Seznam!$A$5:$E$244,3,1))</f>
        <v> </v>
      </c>
      <c r="AO56" s="116"/>
      <c r="AP56" s="117"/>
      <c r="AQ56" s="117"/>
      <c r="AR56" s="117"/>
      <c r="AS56" s="117"/>
      <c r="AT56" s="163"/>
      <c r="AU56" s="65" t="s">
        <v>44</v>
      </c>
      <c r="AV56" s="54" t="str">
        <f>IF($AU56="","",IF($AU56="1",Seznam!$H$3,Seznam!$J$3))</f>
        <v>14.9.2014</v>
      </c>
      <c r="AW56" s="64"/>
      <c r="AX56" s="75"/>
      <c r="AY56" s="180">
        <f>IF(A59="","",IF(A53="","",A53))</f>
      </c>
    </row>
    <row r="57" spans="1:51" ht="19.5" customHeight="1" thickBot="1">
      <c r="A57" s="162"/>
      <c r="B57" s="11" t="str">
        <f>IF(A57="","",VLOOKUP(A57,Seznam!$A$5:$E$244,2,1))&amp;" "&amp;IF(A57="","",VLOOKUP(A57,Seznam!$A$5:$E$244,3,1))</f>
        <v> </v>
      </c>
      <c r="C57" s="197">
        <f>IF($AO57="",IF($AT57="","",IF($AT57="wo",0,CEILING($AM$1/2,1))),COUNTIF($AO57:$AS57,"&gt;0"))</f>
      </c>
      <c r="D57" s="197"/>
      <c r="E57" s="30" t="s">
        <v>11</v>
      </c>
      <c r="F57" s="198">
        <f>IF($AO57="",IF($AT57="","",IF($AT57="wo",CEILING($AM$1/2,1),0)),COUNTIF($AO57:$AS57,"&lt;0"))</f>
      </c>
      <c r="G57" s="198"/>
      <c r="H57" s="197">
        <f>IF($AO53="",IF($AT53="","",IF($AT53="wo",CEILING($AM$1/2,1),0)),COUNTIF($AO53:$AS53,"&lt;0"))</f>
      </c>
      <c r="I57" s="197"/>
      <c r="J57" s="30" t="s">
        <v>11</v>
      </c>
      <c r="K57" s="198">
        <f>IF($AO53="",IF($AT53="","",IF($AT53="wo",0,CEILING($AM$1/2,1))),COUNTIF($AO53:$AS53,"&gt;0"))</f>
      </c>
      <c r="L57" s="198"/>
      <c r="M57" s="165" t="str">
        <f>IF(R57="",IF(C57="",IF(H57="","NE","ANO"),"ANO"),"ANO")</f>
        <v>NE</v>
      </c>
      <c r="N57" s="152"/>
      <c r="O57" s="153"/>
      <c r="P57" s="152"/>
      <c r="Q57" s="154"/>
      <c r="R57" s="197">
        <f>IF($AO54="",IF($AT54="","",IF($AT54="wo",CEILING($AM$1/2,1),0)),COUNTIF($AO54:$AS54,"&lt;0"))</f>
      </c>
      <c r="S57" s="197"/>
      <c r="T57" s="30" t="s">
        <v>11</v>
      </c>
      <c r="U57" s="198">
        <f>IF($AO54="",IF($AT54="","",IF($AT54="wo",0,CEILING($AM$1/2,1))),COUNTIF($AO54:$AS54,"&gt;0"))</f>
      </c>
      <c r="V57" s="198"/>
      <c r="W57" s="199">
        <f>IF(M57="ANO",AZ54+BA54+BB54,"")</f>
      </c>
      <c r="X57" s="12">
        <f>IF(M57="ANO",IF(H57="",0,H57)+IF(C57="",0,C57)+IF(R57="",0,R57),"")</f>
      </c>
      <c r="Y57" s="13" t="s">
        <v>11</v>
      </c>
      <c r="Z57" s="14">
        <f>IF(M57="ANO",IF(K57="",0,K57)+IF(F57="",0,F57)+IF(U57="",0,U57),"")</f>
      </c>
      <c r="AA57" s="200"/>
      <c r="AB57" s="2">
        <f>IF(A55="","",VLOOKUP(A55,Seznam!$A$5:$E$244,4,1))</f>
      </c>
      <c r="AC57" s="3" t="s">
        <v>12</v>
      </c>
      <c r="AD57" s="2">
        <f>IF(A59="","",VLOOKUP(A59,Seznam!$A$5:$E$244,4,1))</f>
      </c>
      <c r="AE57" s="2" t="str">
        <f>IF($AV56="","",$AV56)</f>
        <v>14.9.2014</v>
      </c>
      <c r="AF57" s="3">
        <f>IF($AW56="","",$AW56)</f>
      </c>
      <c r="AG57" s="3">
        <f>IF($AX56="","",$AX56)</f>
      </c>
      <c r="AI57" s="38">
        <f>IF($AK57="",$AI56,IF($AM57="",$AI56,$AI56+1))</f>
        <v>0</v>
      </c>
      <c r="AJ57" s="108" t="s">
        <v>136</v>
      </c>
      <c r="AK57" s="119">
        <f>IF(A57="","",A57)</f>
      </c>
      <c r="AL57" s="120" t="str">
        <f>IF(AK57="","",VLOOKUP(AK57,Seznam!$A$5:$E$244,2,1))&amp;" "&amp;IF(AK57="","",VLOOKUP(AK57,Seznam!$A$5:$E$244,3,1))</f>
        <v> </v>
      </c>
      <c r="AM57" s="120">
        <f>IF(A53="","",A53)</f>
      </c>
      <c r="AN57" s="120" t="str">
        <f>IF(AM57="","",VLOOKUP(AM57,Seznam!$A$5:$E$244,2,1))&amp;" "&amp;IF(AM57="","",VLOOKUP(AM57,Seznam!$A$5:$E$244,3,1))</f>
        <v> </v>
      </c>
      <c r="AO57" s="121"/>
      <c r="AP57" s="122"/>
      <c r="AQ57" s="122"/>
      <c r="AR57" s="122"/>
      <c r="AS57" s="122"/>
      <c r="AT57" s="164"/>
      <c r="AU57" s="65" t="s">
        <v>44</v>
      </c>
      <c r="AV57" s="54" t="str">
        <f>IF($AU57="","",IF($AU57="1",Seznam!$H$3,Seznam!$J$3))</f>
        <v>14.9.2014</v>
      </c>
      <c r="AW57" s="64"/>
      <c r="AX57" s="75"/>
      <c r="AY57" s="180">
        <f>IF(A59="",IF(A55="","",A55),A59)</f>
      </c>
    </row>
    <row r="58" spans="1:48" ht="19.5" customHeight="1" thickBot="1">
      <c r="A58" s="16"/>
      <c r="B58" s="17">
        <f>IF(A57="","",VLOOKUP(A57,Seznam!$A$5:$E$244,5,1))</f>
      </c>
      <c r="C58" s="201">
        <f>IF($AO57="",IF($AT57="","","W.O."),AO57&amp;",  "&amp;AP57&amp;",  "&amp;AQ57&amp;IF(AR57="","",",  "&amp;AR57)&amp;IF(AS57="","",",  "&amp;AS57))</f>
      </c>
      <c r="D58" s="202"/>
      <c r="E58" s="202"/>
      <c r="F58" s="202"/>
      <c r="G58" s="203"/>
      <c r="H58" s="201">
        <f>IF($AO53="",IF($AT53="","","W.O."),-AO53&amp;",  "&amp;-AP53&amp;",  "&amp;-AQ53&amp;IF(AR53="","",",  "&amp;-AR53)&amp;IF(AS53="","",",  "&amp;-AS53))</f>
      </c>
      <c r="I58" s="202"/>
      <c r="J58" s="202"/>
      <c r="K58" s="202"/>
      <c r="L58" s="203"/>
      <c r="M58" s="155"/>
      <c r="N58" s="155"/>
      <c r="O58" s="155"/>
      <c r="P58" s="155"/>
      <c r="Q58" s="155"/>
      <c r="R58" s="201">
        <f>IF($AO54="",IF($AT54="","","W.O."),-AO54&amp;",  "&amp;-AP54&amp;",  "&amp;-AQ54&amp;IF(AR54="","",",  "&amp;-AR54)&amp;IF(AS54="","",",  "&amp;-AS54))</f>
      </c>
      <c r="S58" s="202"/>
      <c r="T58" s="202"/>
      <c r="U58" s="202"/>
      <c r="V58" s="203"/>
      <c r="W58" s="199">
        <f>IF(B58="ANO",IF(G58="",0,G58)+IF(L58="",0,L58)+IF(Q58="",0,Q58),"")</f>
      </c>
      <c r="X58" s="18"/>
      <c r="Y58" s="19"/>
      <c r="Z58" s="20"/>
      <c r="AA58" s="200"/>
      <c r="AB58" s="2">
        <f>IF(A57="","",VLOOKUP(A57,Seznam!$A$5:$E$244,4,1))</f>
      </c>
      <c r="AC58" s="3" t="s">
        <v>12</v>
      </c>
      <c r="AD58" s="2">
        <f>IF(A53="","",VLOOKUP(A53,Seznam!$A$5:$E$244,4,1))</f>
      </c>
      <c r="AE58" s="2" t="str">
        <f>IF($AV57="","",$AV57)</f>
        <v>14.9.2014</v>
      </c>
      <c r="AF58" s="3">
        <f>IF($AW57="","",$AW57)</f>
      </c>
      <c r="AG58" s="3">
        <f>IF($AX57="","",$AX57)</f>
      </c>
      <c r="AI58" s="38"/>
      <c r="AT58" s="62"/>
      <c r="AU58" s="61"/>
      <c r="AV58" s="67"/>
    </row>
    <row r="59" spans="1:48" ht="19.5" customHeight="1" thickBot="1">
      <c r="A59" s="162"/>
      <c r="B59" s="11" t="str">
        <f>IF(A59="","",VLOOKUP(A59,Seznam!$A$5:$E$244,2,1))&amp;" "&amp;IF(A59="","",VLOOKUP(A59,Seznam!$A$5:$E$244,3,1))</f>
        <v> </v>
      </c>
      <c r="C59" s="197">
        <f>IF($AO52="",IF($AT52="","",IF($AT52="wo",CEILING($AM$1/2,1),0)),COUNTIF($AO52:$AS52,"&lt;0"))</f>
      </c>
      <c r="D59" s="197"/>
      <c r="E59" s="30" t="s">
        <v>11</v>
      </c>
      <c r="F59" s="198">
        <f>IF($AO52="",IF($AT52="","",IF($AT52="wo",0,CEILING($AM$1/2,1))),COUNTIF($AO52:$AS52,"&gt;0"))</f>
      </c>
      <c r="G59" s="198"/>
      <c r="H59" s="197">
        <f>IF($AO56="",IF($AT56="","",IF($AT56="wo",CEILING($AM$1/2,1),0)),COUNTIF($AO56:$AS56,"&lt;0"))</f>
      </c>
      <c r="I59" s="197"/>
      <c r="J59" s="30" t="s">
        <v>11</v>
      </c>
      <c r="K59" s="198">
        <f>IF($AO56="",IF($AT56="","",IF($AT56="wo",0,CEILING($AM$1/2,1))),COUNTIF($AO56:$AS56,"&gt;0"))</f>
      </c>
      <c r="L59" s="198"/>
      <c r="M59" s="197">
        <f>IF($AO54="",IF($AT54="","",IF($AT54="wo",0,CEILING($AM$1/2,1))),COUNTIF($AO54:$AS54,"&gt;0"))</f>
      </c>
      <c r="N59" s="197"/>
      <c r="O59" s="30" t="s">
        <v>11</v>
      </c>
      <c r="P59" s="198">
        <f>IF($AO54="",IF($AT54="","",IF($AT54="wo",CEILING($AM$1/2,1),0)),COUNTIF($AO54:$AS54,"&lt;0"))</f>
      </c>
      <c r="Q59" s="198"/>
      <c r="R59" s="165" t="str">
        <f>IF(C59="",IF(H59="",IF(M59="","NE","ANO"),"ANO"),"ANO")</f>
        <v>NE</v>
      </c>
      <c r="S59" s="156"/>
      <c r="T59" s="157"/>
      <c r="U59" s="156"/>
      <c r="V59" s="158"/>
      <c r="W59" s="199">
        <f>IF(R59="ANO",AZ55+BA55+BB55,"")</f>
      </c>
      <c r="X59" s="12">
        <f>IF(R59="ANO",IF(H59="",0,H59)+IF(M59="",0,M59)+IF(C59="",0,C59),"")</f>
      </c>
      <c r="Y59" s="13" t="s">
        <v>11</v>
      </c>
      <c r="Z59" s="14">
        <f>IF(R59="ANO",IF(K59="",0,K59)+IF(P59="",0,P59)+IF(F59="",0,F59),"")</f>
      </c>
      <c r="AA59" s="200"/>
      <c r="AB59" s="15"/>
      <c r="AC59" s="15"/>
      <c r="AD59" s="15"/>
      <c r="AE59" s="10"/>
      <c r="AF59" s="15"/>
      <c r="AG59" s="15"/>
      <c r="AI59" s="38"/>
      <c r="AU59" s="61"/>
      <c r="AV59" s="67"/>
    </row>
    <row r="60" spans="1:48" ht="19.5" customHeight="1" thickBot="1">
      <c r="A60" s="16"/>
      <c r="B60" s="17">
        <f>IF(A59="","",VLOOKUP(A59,Seznam!$A$5:$E$244,5,1))</f>
      </c>
      <c r="C60" s="201">
        <f>IF($AO52="",IF($AT52="","","W.O."),-AO52&amp;",  "&amp;-AP52&amp;",  "&amp;-AQ52&amp;IF(AR52="","",",  "&amp;-AR52)&amp;IF(AS52="","",",  "&amp;-AS52))</f>
      </c>
      <c r="D60" s="202"/>
      <c r="E60" s="202"/>
      <c r="F60" s="202"/>
      <c r="G60" s="203"/>
      <c r="H60" s="201">
        <f>IF($AO56="",IF($AT56="","","W.O."),-AO56&amp;",  "&amp;-AP56&amp;",  "&amp;-AQ56&amp;IF(AR56="","",",  "&amp;-AR56)&amp;IF(AS56="","",",  "&amp;-AS56))</f>
      </c>
      <c r="I60" s="202"/>
      <c r="J60" s="202"/>
      <c r="K60" s="202"/>
      <c r="L60" s="203"/>
      <c r="M60" s="201">
        <f>IF($AO54="",IF($AT54="","","W.O."),AO54&amp;",  "&amp;AP54&amp;",  "&amp;AQ54&amp;IF(AR54="","",",  "&amp;AR54)&amp;IF(AS54="","",",  "&amp;AS54))</f>
      </c>
      <c r="N60" s="202"/>
      <c r="O60" s="202"/>
      <c r="P60" s="202"/>
      <c r="Q60" s="203"/>
      <c r="R60" s="159"/>
      <c r="S60" s="160"/>
      <c r="T60" s="160"/>
      <c r="U60" s="160"/>
      <c r="V60" s="161"/>
      <c r="W60" s="199">
        <f>IF(B60="ANO",IF(G60="",0,G60)+IF(L60="",0,L60)+IF(Q60="",0,Q60),"")</f>
      </c>
      <c r="X60" s="18"/>
      <c r="Y60" s="19"/>
      <c r="Z60" s="20"/>
      <c r="AA60" s="200"/>
      <c r="AB60" s="15"/>
      <c r="AC60" s="15"/>
      <c r="AD60" s="15"/>
      <c r="AE60" s="10"/>
      <c r="AF60" s="15"/>
      <c r="AG60" s="15"/>
      <c r="AI60" s="38"/>
      <c r="AU60" s="61"/>
      <c r="AV60" s="67"/>
    </row>
    <row r="61" spans="1:48" ht="19.5" customHeight="1">
      <c r="A61" s="21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4"/>
      <c r="S61" s="24"/>
      <c r="T61" s="24"/>
      <c r="U61" s="24"/>
      <c r="V61" s="24"/>
      <c r="W61" s="23"/>
      <c r="X61" s="23"/>
      <c r="Y61" s="23"/>
      <c r="Z61" s="23"/>
      <c r="AA61" s="25"/>
      <c r="AB61" s="15"/>
      <c r="AC61" s="15"/>
      <c r="AD61" s="15"/>
      <c r="AE61" s="10"/>
      <c r="AF61" s="15"/>
      <c r="AG61" s="15"/>
      <c r="AU61" s="61"/>
      <c r="AV61" s="67"/>
    </row>
    <row r="62" spans="1:54" ht="19.5" customHeight="1" thickBot="1">
      <c r="A62" s="167"/>
      <c r="B62" s="168" t="s">
        <v>111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Z62" s="10"/>
      <c r="AI62" s="38"/>
      <c r="AJ62" s="136"/>
      <c r="AK62" s="205"/>
      <c r="AL62" s="205"/>
      <c r="AM62" s="205"/>
      <c r="AN62" s="205"/>
      <c r="AO62" s="205"/>
      <c r="AP62" s="205"/>
      <c r="AQ62" s="205"/>
      <c r="AR62" s="205"/>
      <c r="AS62" s="205"/>
      <c r="AT62" s="47"/>
      <c r="AU62" s="108"/>
      <c r="AV62" s="69"/>
      <c r="AW62" s="53"/>
      <c r="AX62" s="70"/>
      <c r="AY62" s="70"/>
      <c r="AZ62" s="204"/>
      <c r="BA62" s="204"/>
      <c r="BB62" s="204"/>
    </row>
    <row r="63" spans="1:55" ht="19.5" customHeight="1" thickBot="1">
      <c r="A63" s="169"/>
      <c r="B63" s="170" t="s">
        <v>97</v>
      </c>
      <c r="C63" s="206">
        <f>IF(A64="","",VLOOKUP(A64,Seznam!$A$5:$E$244,4,1))</f>
      </c>
      <c r="D63" s="207" t="e">
        <v>#REF!</v>
      </c>
      <c r="E63" s="207" t="e">
        <v>#REF!</v>
      </c>
      <c r="F63" s="207" t="e">
        <v>#REF!</v>
      </c>
      <c r="G63" s="207" t="e">
        <v>#REF!</v>
      </c>
      <c r="H63" s="206">
        <f>IF(A66="","",VLOOKUP(A66,Seznam!$A$5:$E$244,4,1))</f>
      </c>
      <c r="I63" s="207" t="e">
        <v>#REF!</v>
      </c>
      <c r="J63" s="207" t="e">
        <v>#REF!</v>
      </c>
      <c r="K63" s="207" t="e">
        <v>#REF!</v>
      </c>
      <c r="L63" s="207" t="e">
        <v>#REF!</v>
      </c>
      <c r="M63" s="206">
        <f>IF(A68="","",VLOOKUP(A68,Seznam!$A$5:$E$244,4,1))</f>
      </c>
      <c r="N63" s="207" t="e">
        <v>#REF!</v>
      </c>
      <c r="O63" s="207" t="e">
        <v>#REF!</v>
      </c>
      <c r="P63" s="207" t="e">
        <v>#REF!</v>
      </c>
      <c r="Q63" s="207" t="e">
        <v>#REF!</v>
      </c>
      <c r="R63" s="206">
        <f>IF(A70="","",VLOOKUP(A70,Seznam!$A$5:$E$244,4,1))</f>
      </c>
      <c r="S63" s="207" t="e">
        <v>#REF!</v>
      </c>
      <c r="T63" s="207" t="e">
        <v>#REF!</v>
      </c>
      <c r="U63" s="207" t="e">
        <v>#REF!</v>
      </c>
      <c r="V63" s="207" t="e">
        <v>#REF!</v>
      </c>
      <c r="W63" s="171" t="s">
        <v>9</v>
      </c>
      <c r="X63" s="208" t="s">
        <v>99</v>
      </c>
      <c r="Y63" s="208"/>
      <c r="Z63" s="208"/>
      <c r="AA63" s="171" t="s">
        <v>10</v>
      </c>
      <c r="AB63" s="209" t="s">
        <v>100</v>
      </c>
      <c r="AC63" s="210"/>
      <c r="AD63" s="211"/>
      <c r="AE63" s="173" t="s">
        <v>103</v>
      </c>
      <c r="AF63" s="173" t="s">
        <v>101</v>
      </c>
      <c r="AG63" s="173" t="s">
        <v>102</v>
      </c>
      <c r="AH63" s="38"/>
      <c r="AI63" s="38">
        <f>IF($AK63="",$AI57,IF($AM63="",$AI57,$AI57+1))</f>
        <v>0</v>
      </c>
      <c r="AJ63" s="38" t="s">
        <v>137</v>
      </c>
      <c r="AK63" s="109">
        <f>IF(A64="","",A64)</f>
      </c>
      <c r="AL63" s="110" t="str">
        <f>IF(AK63="","",VLOOKUP(AK63,Seznam!$A$5:$E$244,2,1))&amp;" "&amp;IF(AK63="","",VLOOKUP(AK63,Seznam!$A$5:$E$244,3,1))</f>
        <v> </v>
      </c>
      <c r="AM63" s="110">
        <f>IF(A70="","",A70)</f>
      </c>
      <c r="AN63" s="110" t="str">
        <f>IF(AM63="","",VLOOKUP(AM63,Seznam!$A$5:$E$244,2,1))&amp;" "&amp;IF(AM63="","",VLOOKUP(AM63,Seznam!$A$5:$E$244,3,1))</f>
        <v> </v>
      </c>
      <c r="AO63" s="126"/>
      <c r="AP63" s="112"/>
      <c r="AQ63" s="112"/>
      <c r="AR63" s="112"/>
      <c r="AS63" s="112"/>
      <c r="AT63" s="131"/>
      <c r="AU63" s="65" t="s">
        <v>44</v>
      </c>
      <c r="AV63" s="54" t="str">
        <f>IF($AU63="","",IF($AU63="1",Seznam!$H$3,Seznam!$J$3))</f>
        <v>14.9.2014</v>
      </c>
      <c r="AW63" s="64"/>
      <c r="AX63" s="75"/>
      <c r="AY63" s="180">
        <f>IF(A70="","",IF(A68="","",A68))</f>
      </c>
      <c r="AZ63">
        <f>IF($AO63="",IF($AT63="-wo",2,0),IF(COUNTIF($AO63:$AS63,"&gt;0")&gt;COUNTIF($AO63:$AS63,"&lt;0"),2,1))</f>
        <v>0</v>
      </c>
      <c r="BA63">
        <f>IF($AO66="",IF($AT66="-wo",2,0),IF(COUNTIF($AO66:$AS66,"&gt;0")&gt;COUNTIF($AO66:$AS66,"&lt;0"),2,1))</f>
        <v>0</v>
      </c>
      <c r="BB63">
        <f>IF($AO68="",IF($AT68="wo",2,0),IF(COUNTIF($AO68:$AS68,"&lt;0")&gt;COUNTIF($AO68:$AS68,"&gt;0"),2,1))</f>
        <v>0</v>
      </c>
      <c r="BC63">
        <f>IF($AA64=1,$A64,IF($AA66=1,$A66,IF($AA68=1,$A68,IF($AA70=1,$A70,""))))</f>
      </c>
    </row>
    <row r="64" spans="1:55" ht="19.5" customHeight="1" thickBot="1">
      <c r="A64" s="162"/>
      <c r="B64" s="166" t="str">
        <f>IF(A64="","",VLOOKUP(A64,Seznam!$A$5:$E$244,2,1))&amp;" "&amp;IF(A64="","",VLOOKUP(A64,Seznam!$A$5:$E$244,3,1))</f>
        <v> </v>
      </c>
      <c r="C64" s="165" t="str">
        <f>IF(H64="",IF(M64="",IF(R64="","NE","ANO"),"ANO"),"ANO")</f>
        <v>NE</v>
      </c>
      <c r="D64" s="152"/>
      <c r="E64" s="153"/>
      <c r="F64" s="152"/>
      <c r="G64" s="154"/>
      <c r="H64" s="197">
        <f>IF($AO66="",IF($AT66="","",IF($AT66="wo",0,CEILING($AM$1/2,1))),COUNTIF($AO66:$AS66,"&gt;0"))</f>
      </c>
      <c r="I64" s="197"/>
      <c r="J64" s="30" t="s">
        <v>11</v>
      </c>
      <c r="K64" s="198">
        <f>IF($AO66="",IF($AT66="","",IF($AT66="wo",CEILING($AM$1/2,1),0)),COUNTIF($AO66:$AS66,"&lt;0"))</f>
      </c>
      <c r="L64" s="198"/>
      <c r="M64" s="197">
        <f>IF($AO68="",IF($AT68="","",IF($AT68="wo",CEILING($AM$1/2,1),0)),COUNTIF($AO68:$AS68,"&lt;0"))</f>
      </c>
      <c r="N64" s="197"/>
      <c r="O64" s="30" t="s">
        <v>11</v>
      </c>
      <c r="P64" s="198">
        <f>IF($AO68="",IF($AT68="","",IF($AT68="wo",0,CEILING($AM$1/2,1))),COUNTIF($AO68:$AS68,"&gt;0"))</f>
      </c>
      <c r="Q64" s="198"/>
      <c r="R64" s="197">
        <f>IF($AO63="",IF($AT63="","",IF($AT63="wo",0,CEILING($AM$1/2,1))),COUNTIF($AO63:$AS63,"&gt;0"))</f>
      </c>
      <c r="S64" s="197"/>
      <c r="T64" s="30" t="s">
        <v>11</v>
      </c>
      <c r="U64" s="198">
        <f>IF($AO63="",IF($AT63="","",IF($AT63="wo",CEILING($AM$1/2,1),0)),COUNTIF($AO63:$AS63,"&lt;0"))</f>
      </c>
      <c r="V64" s="198"/>
      <c r="W64" s="199">
        <f>IF(C64="ANO",AZ63+BA63+BB63,"")</f>
      </c>
      <c r="X64" s="12">
        <f>IF(C64="ANO",IF(H64="",0,H64)+IF(M64="",0,M64)+IF(R64="",0,R64),"")</f>
      </c>
      <c r="Y64" s="13" t="s">
        <v>11</v>
      </c>
      <c r="Z64" s="14">
        <f>IF(C64="ANO",IF(K64="",0,K64)+IF(P64="",0,P64)+IF(U64="",0,U64),"")</f>
      </c>
      <c r="AA64" s="200"/>
      <c r="AB64" s="2">
        <f>IF(A64="","",VLOOKUP(A64,Seznam!$A$5:$E$244,4,1))</f>
      </c>
      <c r="AC64" s="3" t="s">
        <v>12</v>
      </c>
      <c r="AD64" s="2">
        <f>IF(A70="","",VLOOKUP(A70,Seznam!$A$5:$E$244,4,1))</f>
      </c>
      <c r="AE64" s="2" t="str">
        <f>IF($AV63="","",$AV63)</f>
        <v>14.9.2014</v>
      </c>
      <c r="AF64" s="3">
        <f>IF($AW63="","",$AW63)</f>
      </c>
      <c r="AG64" s="3">
        <f>IF($AX63="","",$AX63)</f>
      </c>
      <c r="AI64" s="38">
        <f>IF($AK64="",$AI63,IF($AM64="",$AI63,$AI63+1))</f>
        <v>0</v>
      </c>
      <c r="AJ64" s="38" t="s">
        <v>137</v>
      </c>
      <c r="AK64" s="114">
        <f>IF(A66="","",A66)</f>
      </c>
      <c r="AL64" s="115" t="str">
        <f>IF(AK64="","",VLOOKUP(AK64,Seznam!$A$5:$E$244,2,1))&amp;" "&amp;IF(AK64="","",VLOOKUP(AK64,Seznam!$A$5:$E$244,3,1))</f>
        <v> </v>
      </c>
      <c r="AM64" s="115">
        <f>IF(A68="","",A68)</f>
      </c>
      <c r="AN64" s="115" t="str">
        <f>IF(AM64="","",VLOOKUP(AM64,Seznam!$A$5:$E$244,2,1))&amp;" "&amp;IF(AM64="","",VLOOKUP(AM64,Seznam!$A$5:$E$244,3,1))</f>
        <v> </v>
      </c>
      <c r="AO64" s="116"/>
      <c r="AP64" s="117"/>
      <c r="AQ64" s="117"/>
      <c r="AR64" s="117"/>
      <c r="AS64" s="117"/>
      <c r="AT64" s="163"/>
      <c r="AU64" s="65" t="s">
        <v>44</v>
      </c>
      <c r="AV64" s="54" t="str">
        <f>IF($AU64="","",IF($AU64="1",Seznam!$H$3,Seznam!$J$3))</f>
        <v>14.9.2014</v>
      </c>
      <c r="AW64" s="64"/>
      <c r="AX64" s="75"/>
      <c r="AY64" s="180">
        <f>IF(A70="",IF(A64="","",A64),A70)</f>
      </c>
      <c r="AZ64">
        <f>IF($AO64="",IF($AT64="-wo",2,0),IF(COUNTIF($AO64:$AS64,"&gt;0")&gt;COUNTIF($AO64:$AS64,"&lt;0"),2,1))</f>
        <v>0</v>
      </c>
      <c r="BA64">
        <f>IF($AO66="",IF($AT66="wo",2,0),IF(COUNTIF($AO66:$AS66,"&lt;0")&gt;COUNTIF($AO66:$AS66,"&gt;0"),2,1))</f>
        <v>0</v>
      </c>
      <c r="BB64">
        <f>IF($AO67="",IF($AT67="-wo",2,0),IF(COUNTIF($AO67:$AS67,"&gt;0")&gt;COUNTIF($AO67:$AS67,"&lt;0"),2,1))</f>
        <v>0</v>
      </c>
      <c r="BC64">
        <f>IF($AA64=2,$A64,IF($AA66=2,$A66,IF($AA68=2,$A68,IF($AA70=2,$A70,""))))</f>
      </c>
    </row>
    <row r="65" spans="1:55" ht="19.5" customHeight="1" thickBot="1">
      <c r="A65" s="16"/>
      <c r="B65" s="17">
        <f>IF(A64="","",VLOOKUP(A64,Seznam!$A$5:$E$244,5,1))</f>
      </c>
      <c r="C65" s="155"/>
      <c r="D65" s="155"/>
      <c r="E65" s="155"/>
      <c r="F65" s="155"/>
      <c r="G65" s="155"/>
      <c r="H65" s="201">
        <f>IF($AO66="",IF($AT66="","","W.O."),AO66&amp;",  "&amp;AP66&amp;",  "&amp;AQ66&amp;IF(AR66="","",",  "&amp;AR66)&amp;IF(AS66="","",",  "&amp;AS66))</f>
      </c>
      <c r="I65" s="202"/>
      <c r="J65" s="202"/>
      <c r="K65" s="202"/>
      <c r="L65" s="203"/>
      <c r="M65" s="201">
        <f>IF($AO68="",IF($AT68="","","W.O."),-AO68&amp;",  "&amp;-AP68&amp;",  "&amp;-AQ68&amp;IF(AR68="","",",  "&amp;-AR68)&amp;IF(AS68="","",",  "&amp;-AS68))</f>
      </c>
      <c r="N65" s="202"/>
      <c r="O65" s="202"/>
      <c r="P65" s="202"/>
      <c r="Q65" s="203"/>
      <c r="R65" s="201">
        <f>IF($AO63="",IF($AT63="","","W.O."),AO63&amp;",  "&amp;AP63&amp;",  "&amp;AQ63&amp;IF(AR63="","",",  "&amp;AR63)&amp;IF(AS63="","",",  "&amp;AS63))</f>
      </c>
      <c r="S65" s="202"/>
      <c r="T65" s="202"/>
      <c r="U65" s="202"/>
      <c r="V65" s="203"/>
      <c r="W65" s="199">
        <f>IF(B65="ANO",IF(G65="",0,G65)+IF(L65="",0,L65)+IF(Q65="",0,Q65),"")</f>
      </c>
      <c r="X65" s="18"/>
      <c r="Y65" s="19"/>
      <c r="Z65" s="20"/>
      <c r="AA65" s="200"/>
      <c r="AB65" s="2">
        <f>IF(A66="","",VLOOKUP(A66,Seznam!$A$5:$E$244,4,1))</f>
      </c>
      <c r="AC65" s="3" t="s">
        <v>12</v>
      </c>
      <c r="AD65" s="2">
        <f>IF(A68="","",VLOOKUP(A68,Seznam!$A$5:$E$244,4,1))</f>
      </c>
      <c r="AE65" s="2" t="str">
        <f>IF($AV64="","",$AV64)</f>
        <v>14.9.2014</v>
      </c>
      <c r="AF65" s="3">
        <f>IF($AW64="","",$AW64)</f>
      </c>
      <c r="AG65" s="3">
        <f>IF($AX64="","",$AX64)</f>
      </c>
      <c r="AI65" s="38">
        <f>IF($AK65="",$AI64,IF($AM65="",$AI64,$AI64+1))</f>
        <v>0</v>
      </c>
      <c r="AJ65" s="38" t="s">
        <v>138</v>
      </c>
      <c r="AK65" s="114">
        <f>IF(A70="","",A70)</f>
      </c>
      <c r="AL65" s="115" t="str">
        <f>IF(AK65="","",VLOOKUP(AK65,Seznam!$A$5:$E$244,2,1))&amp;" "&amp;IF(AK65="","",VLOOKUP(AK65,Seznam!$A$5:$E$244,3,1))</f>
        <v> </v>
      </c>
      <c r="AM65" s="115">
        <f>IF(A68="","",A68)</f>
      </c>
      <c r="AN65" s="115" t="str">
        <f>IF(AM65="","",VLOOKUP(AM65,Seznam!$A$5:$E$244,2,1))&amp;" "&amp;IF(AM65="","",VLOOKUP(AM65,Seznam!$A$5:$E$244,3,1))</f>
        <v> </v>
      </c>
      <c r="AO65" s="116"/>
      <c r="AP65" s="117"/>
      <c r="AQ65" s="117"/>
      <c r="AR65" s="117"/>
      <c r="AS65" s="117"/>
      <c r="AT65" s="163"/>
      <c r="AU65" s="65" t="s">
        <v>44</v>
      </c>
      <c r="AV65" s="54" t="str">
        <f>IF($AU65="","",IF($AU65="1",Seznam!$H$3,Seznam!$J$3))</f>
        <v>14.9.2014</v>
      </c>
      <c r="AW65" s="64"/>
      <c r="AX65" s="75"/>
      <c r="AY65" s="180">
        <f>IF(A70="","",IF(A66="","",A66))</f>
      </c>
      <c r="AZ65">
        <f>IF($AO64="",IF($AT64="wo",2,0),IF(COUNTIF($AO64:$AS64,"&lt;0")&gt;COUNTIF($AO64:$AS64,"&gt;0"),2,1))</f>
        <v>0</v>
      </c>
      <c r="BA65">
        <f>IF($AO65="",IF($AT65="wo",2,0),IF(COUNTIF($AO65:$AS65,"&lt;0")&gt;COUNTIF($AO65:$AS65,"&gt;0"),2,1))</f>
        <v>0</v>
      </c>
      <c r="BB65">
        <f>IF($AO68="",IF($AT68="-wo",2,0),IF(COUNTIF($AO68:$AS68,"&gt;0")&gt;COUNTIF($AO68:$AS68,"&lt;0"),2,1))</f>
        <v>0</v>
      </c>
      <c r="BC65">
        <f>IF($AA64=3,$A64,IF($AA66=3,$A66,IF($AA68=3,$A68,IF($AA70=3,$A70,""))))</f>
      </c>
    </row>
    <row r="66" spans="1:55" ht="19.5" customHeight="1" thickBot="1">
      <c r="A66" s="162"/>
      <c r="B66" s="11" t="str">
        <f>IF(A66="","",VLOOKUP(A66,Seznam!$A$5:$E$244,2,1))&amp;" "&amp;IF(A66="","",VLOOKUP(A66,Seznam!$A$5:$E$244,3,1))</f>
        <v> </v>
      </c>
      <c r="C66" s="197">
        <f>IF($AO66="",IF($AT66="","",IF($AT66="wo",CEILING($AM$1/2,1),0)),COUNTIF($AO66:$AS66,"&lt;0"))</f>
      </c>
      <c r="D66" s="197"/>
      <c r="E66" s="30" t="s">
        <v>11</v>
      </c>
      <c r="F66" s="198">
        <f>IF($AO66="",IF($AT66="","",IF($AT66="wo",0,CEILING($AM$1/2,1))),COUNTIF($AO66:$AS66,"&gt;0"))</f>
      </c>
      <c r="G66" s="198"/>
      <c r="H66" s="165" t="str">
        <f>IF(M66="",IF(R66="",IF(C66="","NE","ANO"),"ANO"),"ANO")</f>
        <v>NE</v>
      </c>
      <c r="I66" s="152"/>
      <c r="J66" s="153"/>
      <c r="K66" s="152"/>
      <c r="L66" s="154"/>
      <c r="M66" s="197">
        <f>IF($AO64="",IF($AT64="","",IF($AT64="wo",0,CEILING($AM$1/2,1))),COUNTIF($AO64:$AS64,"&gt;0"))</f>
      </c>
      <c r="N66" s="197"/>
      <c r="O66" s="30" t="s">
        <v>11</v>
      </c>
      <c r="P66" s="198">
        <f>IF($AO64="",IF($AT64="","",IF($AT64="wo",CEILING($AM$1/2,1),0)),COUNTIF($AO64:$AS64,"&lt;0"))</f>
      </c>
      <c r="Q66" s="198"/>
      <c r="R66" s="197">
        <f>IF($AO67="",IF($AT67="","",IF($AT67="wo",0,CEILING($AM$1/2,1))),COUNTIF($AO67:$AS67,"&gt;0"))</f>
      </c>
      <c r="S66" s="197"/>
      <c r="T66" s="30" t="s">
        <v>11</v>
      </c>
      <c r="U66" s="198">
        <f>IF($AO67="",IF($AT67="","",IF($AT67="wo",CEILING($AM$1/2,1),0)),COUNTIF($AO67:$AS67,"&lt;0"))</f>
      </c>
      <c r="V66" s="198"/>
      <c r="W66" s="199">
        <f>IF(H66="ANO",AZ64+BA64+BB64,"")</f>
      </c>
      <c r="X66" s="12">
        <f>IF(H66="ANO",IF(C66="",0,C66)+IF(M66="",0,M66)+IF(R66="",0,R66),"")</f>
      </c>
      <c r="Y66" s="13" t="s">
        <v>11</v>
      </c>
      <c r="Z66" s="14">
        <f>IF(H66="ANO",IF(F66="",0,F66)+IF(P66="",0,P66)+IF(U66="",0,U66),"")</f>
      </c>
      <c r="AA66" s="200"/>
      <c r="AB66" s="2">
        <f>IF(A70="","",VLOOKUP(A70,Seznam!$A$5:$E$244,4,1))</f>
      </c>
      <c r="AC66" s="3" t="s">
        <v>12</v>
      </c>
      <c r="AD66" s="2">
        <f>IF(A68="","",VLOOKUP(A68,Seznam!$A$5:$E$244,4,1))</f>
      </c>
      <c r="AE66" s="2" t="str">
        <f>IF($AV65="","",$AV65)</f>
        <v>14.9.2014</v>
      </c>
      <c r="AF66" s="3">
        <f>IF($AW65="","",$AW65)</f>
      </c>
      <c r="AG66" s="3">
        <f>IF($AX65="","",$AX65)</f>
      </c>
      <c r="AI66" s="38">
        <f>IF($AK66="",$AI65,IF($AM66="",$AI65,$AI65+1))</f>
        <v>0</v>
      </c>
      <c r="AJ66" s="108" t="s">
        <v>138</v>
      </c>
      <c r="AK66" s="114">
        <f>IF(A64="","",A64)</f>
      </c>
      <c r="AL66" s="115" t="str">
        <f>IF(AK66="","",VLOOKUP(AK66,Seznam!$A$5:$E$244,2,1))&amp;" "&amp;IF(AK66="","",VLOOKUP(AK66,Seznam!$A$5:$E$244,3,1))</f>
        <v> </v>
      </c>
      <c r="AM66" s="115">
        <f>IF(A66="","",A66)</f>
      </c>
      <c r="AN66" s="115" t="str">
        <f>IF(AM66="","",VLOOKUP(AM66,Seznam!$A$5:$E$244,2,1))&amp;" "&amp;IF(AM66="","",VLOOKUP(AM66,Seznam!$A$5:$E$244,3,1))</f>
        <v> </v>
      </c>
      <c r="AO66" s="116"/>
      <c r="AP66" s="117"/>
      <c r="AQ66" s="117"/>
      <c r="AR66" s="117"/>
      <c r="AS66" s="117"/>
      <c r="AT66" s="163"/>
      <c r="AU66" s="65" t="s">
        <v>44</v>
      </c>
      <c r="AV66" s="54" t="str">
        <f>IF($AU66="","",IF($AU66="1",Seznam!$H$3,Seznam!$J$3))</f>
        <v>14.9.2014</v>
      </c>
      <c r="AW66" s="64"/>
      <c r="AX66" s="75"/>
      <c r="AY66" s="180">
        <f>IF(A68="","",A68)</f>
      </c>
      <c r="AZ66">
        <f>IF($AO63="",IF($AT63="wo",2,0),IF(COUNTIF($AO63:$AS63,"&lt;0")&gt;COUNTIF($AO63:$AS63,"&gt;0"),2,1))</f>
        <v>0</v>
      </c>
      <c r="BA66">
        <f>IF($AO65="",IF($AT65="-wo",2,0),IF(COUNTIF($AO65:$AS65,"&gt;0")&gt;COUNTIF($AO65:$AS65,"&lt;0"),2,1))</f>
        <v>0</v>
      </c>
      <c r="BB66">
        <f>IF($AO67="",IF($AT67="wo",2,0),IF(COUNTIF($AO67:$AS67,"&lt;0")&gt;COUNTIF($AO67:$AS67,"&gt;0"),2,1))</f>
        <v>0</v>
      </c>
      <c r="BC66">
        <f>IF($AA64=4,$A64,IF($AA66=4,$A66,IF($AA68=4,$A68,IF($AA70=4,$A70,""))))</f>
      </c>
    </row>
    <row r="67" spans="1:51" ht="19.5" customHeight="1" thickBot="1">
      <c r="A67" s="16"/>
      <c r="B67" s="17">
        <f>IF(A66="","",VLOOKUP(A66,Seznam!$A$5:$E$244,5,1))</f>
      </c>
      <c r="C67" s="201">
        <f>IF($AO66="",IF($AT66="","","W.O."),-AO66&amp;",  "&amp;-AP66&amp;",  "&amp;-AQ66&amp;IF(AR66="","",",  "&amp;-AR66)&amp;IF(AS66="","",",  "&amp;-AS66))</f>
      </c>
      <c r="D67" s="202"/>
      <c r="E67" s="202"/>
      <c r="F67" s="202"/>
      <c r="G67" s="203"/>
      <c r="H67" s="155"/>
      <c r="I67" s="155"/>
      <c r="J67" s="155"/>
      <c r="K67" s="155"/>
      <c r="L67" s="155"/>
      <c r="M67" s="201">
        <f>IF($AO64="",IF($AT64="","","W.O."),AO64&amp;",  "&amp;AP64&amp;",  "&amp;AQ64&amp;IF(AR64="","",",  "&amp;AR64)&amp;IF(AS64="","",",  "&amp;AS64))</f>
      </c>
      <c r="N67" s="202"/>
      <c r="O67" s="202"/>
      <c r="P67" s="202"/>
      <c r="Q67" s="203"/>
      <c r="R67" s="201">
        <f>IF($AO67="",IF($AT67="","","W.O."),AO67&amp;",  "&amp;AP67&amp;",  "&amp;AQ67&amp;IF(AR67="","",",  "&amp;AR67)&amp;IF(AS67="","",",  "&amp;AS67))</f>
      </c>
      <c r="S67" s="202"/>
      <c r="T67" s="202"/>
      <c r="U67" s="202"/>
      <c r="V67" s="203"/>
      <c r="W67" s="199">
        <f>IF(B67="ANO",IF(G67="",0,G67)+IF(L67="",0,L67)+IF(Q67="",0,Q67),"")</f>
      </c>
      <c r="X67" s="18"/>
      <c r="Y67" s="19"/>
      <c r="Z67" s="20"/>
      <c r="AA67" s="200"/>
      <c r="AB67" s="2">
        <f>IF(A64="","",VLOOKUP(A64,Seznam!$A$5:$E$244,4,1))</f>
      </c>
      <c r="AC67" s="3" t="s">
        <v>12</v>
      </c>
      <c r="AD67" s="2">
        <f>IF(A66="","",VLOOKUP(A66,Seznam!$A$5:$E$244,4,1))</f>
      </c>
      <c r="AE67" s="2" t="str">
        <f>IF($AV66="","",$AV66)</f>
        <v>14.9.2014</v>
      </c>
      <c r="AF67" s="3">
        <f>IF($AW66="","",$AW66)</f>
      </c>
      <c r="AG67" s="3">
        <f>IF($AX66="","",$AX66)</f>
      </c>
      <c r="AI67" s="38">
        <f>IF($AK67="",$AI66,IF($AM67="",$AI66,$AI66+1))</f>
        <v>0</v>
      </c>
      <c r="AJ67" s="108" t="s">
        <v>139</v>
      </c>
      <c r="AK67" s="114">
        <f>IF(A66="","",A66)</f>
      </c>
      <c r="AL67" s="115" t="str">
        <f>IF(AK67="","",VLOOKUP(AK67,Seznam!$A$5:$E$244,2,1))&amp;" "&amp;IF(AK67="","",VLOOKUP(AK67,Seznam!$A$5:$E$244,3,1))</f>
        <v> </v>
      </c>
      <c r="AM67" s="115">
        <f>IF(A70="","",A70)</f>
      </c>
      <c r="AN67" s="115" t="str">
        <f>IF(AM67="","",VLOOKUP(AM67,Seznam!$A$5:$E$244,2,1))&amp;" "&amp;IF(AM67="","",VLOOKUP(AM67,Seznam!$A$5:$E$244,3,1))</f>
        <v> </v>
      </c>
      <c r="AO67" s="116"/>
      <c r="AP67" s="117"/>
      <c r="AQ67" s="117"/>
      <c r="AR67" s="117"/>
      <c r="AS67" s="117"/>
      <c r="AT67" s="163"/>
      <c r="AU67" s="65" t="s">
        <v>44</v>
      </c>
      <c r="AV67" s="54" t="str">
        <f>IF($AU67="","",IF($AU67="1",Seznam!$H$3,Seznam!$J$3))</f>
        <v>14.9.2014</v>
      </c>
      <c r="AW67" s="64"/>
      <c r="AX67" s="75"/>
      <c r="AY67" s="180">
        <f>IF(A70="","",IF(A64="","",A64))</f>
      </c>
    </row>
    <row r="68" spans="1:51" ht="19.5" customHeight="1" thickBot="1">
      <c r="A68" s="162"/>
      <c r="B68" s="11" t="str">
        <f>IF(A68="","",VLOOKUP(A68,Seznam!$A$5:$E$244,2,1))&amp;" "&amp;IF(A68="","",VLOOKUP(A68,Seznam!$A$5:$E$244,3,1))</f>
        <v> </v>
      </c>
      <c r="C68" s="197">
        <f>IF($AO68="",IF($AT68="","",IF($AT68="wo",0,CEILING($AM$1/2,1))),COUNTIF($AO68:$AS68,"&gt;0"))</f>
      </c>
      <c r="D68" s="197"/>
      <c r="E68" s="30" t="s">
        <v>11</v>
      </c>
      <c r="F68" s="198">
        <f>IF($AO68="",IF($AT68="","",IF($AT68="wo",CEILING($AM$1/2,1),0)),COUNTIF($AO68:$AS68,"&lt;0"))</f>
      </c>
      <c r="G68" s="198"/>
      <c r="H68" s="197">
        <f>IF($AO64="",IF($AT64="","",IF($AT64="wo",CEILING($AM$1/2,1),0)),COUNTIF($AO64:$AS64,"&lt;0"))</f>
      </c>
      <c r="I68" s="197"/>
      <c r="J68" s="30" t="s">
        <v>11</v>
      </c>
      <c r="K68" s="198">
        <f>IF($AO64="",IF($AT64="","",IF($AT64="wo",0,CEILING($AM$1/2,1))),COUNTIF($AO64:$AS64,"&gt;0"))</f>
      </c>
      <c r="L68" s="198"/>
      <c r="M68" s="165" t="str">
        <f>IF(R68="",IF(C68="",IF(H68="","NE","ANO"),"ANO"),"ANO")</f>
        <v>NE</v>
      </c>
      <c r="N68" s="152"/>
      <c r="O68" s="153"/>
      <c r="P68" s="152"/>
      <c r="Q68" s="154"/>
      <c r="R68" s="197">
        <f>IF($AO65="",IF($AT65="","",IF($AT65="wo",CEILING($AM$1/2,1),0)),COUNTIF($AO65:$AS65,"&lt;0"))</f>
      </c>
      <c r="S68" s="197"/>
      <c r="T68" s="30" t="s">
        <v>11</v>
      </c>
      <c r="U68" s="198">
        <f>IF($AO65="",IF($AT65="","",IF($AT65="wo",0,CEILING($AM$1/2,1))),COUNTIF($AO65:$AS65,"&gt;0"))</f>
      </c>
      <c r="V68" s="198"/>
      <c r="W68" s="199">
        <f>IF(M68="ANO",AZ65+BA65+BB65,"")</f>
      </c>
      <c r="X68" s="12">
        <f>IF(M68="ANO",IF(H68="",0,H68)+IF(C68="",0,C68)+IF(R68="",0,R68),"")</f>
      </c>
      <c r="Y68" s="13" t="s">
        <v>11</v>
      </c>
      <c r="Z68" s="14">
        <f>IF(M68="ANO",IF(K68="",0,K68)+IF(F68="",0,F68)+IF(U68="",0,U68),"")</f>
      </c>
      <c r="AA68" s="200"/>
      <c r="AB68" s="2">
        <f>IF(A66="","",VLOOKUP(A66,Seznam!$A$5:$E$244,4,1))</f>
      </c>
      <c r="AC68" s="3" t="s">
        <v>12</v>
      </c>
      <c r="AD68" s="2">
        <f>IF(A70="","",VLOOKUP(A70,Seznam!$A$5:$E$244,4,1))</f>
      </c>
      <c r="AE68" s="2" t="str">
        <f>IF($AV67="","",$AV67)</f>
        <v>14.9.2014</v>
      </c>
      <c r="AF68" s="3">
        <f>IF($AW67="","",$AW67)</f>
      </c>
      <c r="AG68" s="3">
        <f>IF($AX67="","",$AX67)</f>
      </c>
      <c r="AI68" s="38">
        <f>IF($AK68="",$AI67,IF($AM68="",$AI67,$AI67+1))</f>
        <v>0</v>
      </c>
      <c r="AJ68" s="108" t="s">
        <v>139</v>
      </c>
      <c r="AK68" s="119">
        <f>IF(A68="","",A68)</f>
      </c>
      <c r="AL68" s="120" t="str">
        <f>IF(AK68="","",VLOOKUP(AK68,Seznam!$A$5:$E$244,2,1))&amp;" "&amp;IF(AK68="","",VLOOKUP(AK68,Seznam!$A$5:$E$244,3,1))</f>
        <v> </v>
      </c>
      <c r="AM68" s="120">
        <f>IF(A64="","",A64)</f>
      </c>
      <c r="AN68" s="120" t="str">
        <f>IF(AM68="","",VLOOKUP(AM68,Seznam!$A$5:$E$244,2,1))&amp;" "&amp;IF(AM68="","",VLOOKUP(AM68,Seznam!$A$5:$E$244,3,1))</f>
        <v> </v>
      </c>
      <c r="AO68" s="121"/>
      <c r="AP68" s="122"/>
      <c r="AQ68" s="122"/>
      <c r="AR68" s="122"/>
      <c r="AS68" s="122"/>
      <c r="AT68" s="164"/>
      <c r="AU68" s="65" t="s">
        <v>44</v>
      </c>
      <c r="AV68" s="54" t="str">
        <f>IF($AU68="","",IF($AU68="1",Seznam!$H$3,Seznam!$J$3))</f>
        <v>14.9.2014</v>
      </c>
      <c r="AW68" s="64"/>
      <c r="AX68" s="75"/>
      <c r="AY68" s="180">
        <f>IF(A70="",IF(A66="","",A66),A70)</f>
      </c>
    </row>
    <row r="69" spans="1:48" ht="19.5" customHeight="1" thickBot="1">
      <c r="A69" s="16"/>
      <c r="B69" s="17">
        <f>IF(A68="","",VLOOKUP(A68,Seznam!$A$5:$E$244,5,1))</f>
      </c>
      <c r="C69" s="201">
        <f>IF($AO68="",IF($AT68="","","W.O."),AO68&amp;",  "&amp;AP68&amp;",  "&amp;AQ68&amp;IF(AR68="","",",  "&amp;AR68)&amp;IF(AS68="","",",  "&amp;AS68))</f>
      </c>
      <c r="D69" s="202"/>
      <c r="E69" s="202"/>
      <c r="F69" s="202"/>
      <c r="G69" s="203"/>
      <c r="H69" s="201">
        <f>IF($AO64="",IF($AT64="","","W.O."),-AO64&amp;",  "&amp;-AP64&amp;",  "&amp;-AQ64&amp;IF(AR64="","",",  "&amp;-AR64)&amp;IF(AS64="","",",  "&amp;-AS64))</f>
      </c>
      <c r="I69" s="202"/>
      <c r="J69" s="202"/>
      <c r="K69" s="202"/>
      <c r="L69" s="203"/>
      <c r="M69" s="155"/>
      <c r="N69" s="155"/>
      <c r="O69" s="155"/>
      <c r="P69" s="155"/>
      <c r="Q69" s="155"/>
      <c r="R69" s="201">
        <f>IF($AO65="",IF($AT65="","","W.O."),-AO65&amp;",  "&amp;-AP65&amp;",  "&amp;-AQ65&amp;IF(AR65="","",",  "&amp;-AR65)&amp;IF(AS65="","",",  "&amp;-AS65))</f>
      </c>
      <c r="S69" s="202"/>
      <c r="T69" s="202"/>
      <c r="U69" s="202"/>
      <c r="V69" s="203"/>
      <c r="W69" s="199">
        <f>IF(B69="ANO",IF(G69="",0,G69)+IF(L69="",0,L69)+IF(Q69="",0,Q69),"")</f>
      </c>
      <c r="X69" s="18"/>
      <c r="Y69" s="19"/>
      <c r="Z69" s="20"/>
      <c r="AA69" s="200"/>
      <c r="AB69" s="2">
        <f>IF(A68="","",VLOOKUP(A68,Seznam!$A$5:$E$244,4,1))</f>
      </c>
      <c r="AC69" s="3" t="s">
        <v>12</v>
      </c>
      <c r="AD69" s="2">
        <f>IF(A64="","",VLOOKUP(A64,Seznam!$A$5:$E$244,4,1))</f>
      </c>
      <c r="AE69" s="2" t="str">
        <f>IF($AV68="","",$AV68)</f>
        <v>14.9.2014</v>
      </c>
      <c r="AF69" s="3">
        <f>IF($AW68="","",$AW68)</f>
      </c>
      <c r="AG69" s="3">
        <f>IF($AX68="","",$AX68)</f>
      </c>
      <c r="AI69" s="38"/>
      <c r="AT69" s="62"/>
      <c r="AU69" s="61"/>
      <c r="AV69" s="67"/>
    </row>
    <row r="70" spans="1:48" ht="19.5" customHeight="1" thickBot="1">
      <c r="A70" s="162"/>
      <c r="B70" s="11" t="str">
        <f>IF(A70="","",VLOOKUP(A70,Seznam!$A$5:$E$244,2,1))&amp;" "&amp;IF(A70="","",VLOOKUP(A70,Seznam!$A$5:$E$244,3,1))</f>
        <v> </v>
      </c>
      <c r="C70" s="197">
        <f>IF($AO63="",IF($AT63="","",IF($AT63="wo",CEILING($AM$1/2,1),0)),COUNTIF($AO63:$AS63,"&lt;0"))</f>
      </c>
      <c r="D70" s="197"/>
      <c r="E70" s="30" t="s">
        <v>11</v>
      </c>
      <c r="F70" s="198">
        <f>IF($AO63="",IF($AT63="","",IF($AT63="wo",0,CEILING($AM$1/2,1))),COUNTIF($AO63:$AS63,"&gt;0"))</f>
      </c>
      <c r="G70" s="198"/>
      <c r="H70" s="197">
        <f>IF($AO67="",IF($AT67="","",IF($AT67="wo",CEILING($AM$1/2,1),0)),COUNTIF($AO67:$AS67,"&lt;0"))</f>
      </c>
      <c r="I70" s="197"/>
      <c r="J70" s="30" t="s">
        <v>11</v>
      </c>
      <c r="K70" s="198">
        <f>IF($AO67="",IF($AT67="","",IF($AT67="wo",0,CEILING($AM$1/2,1))),COUNTIF($AO67:$AS67,"&gt;0"))</f>
      </c>
      <c r="L70" s="198"/>
      <c r="M70" s="197">
        <f>IF($AO65="",IF($AT65="","",IF($AT65="wo",0,CEILING($AM$1/2,1))),COUNTIF($AO65:$AS65,"&gt;0"))</f>
      </c>
      <c r="N70" s="197"/>
      <c r="O70" s="30" t="s">
        <v>11</v>
      </c>
      <c r="P70" s="198">
        <f>IF($AO65="",IF($AT65="","",IF($AT65="wo",CEILING($AM$1/2,1),0)),COUNTIF($AO65:$AS65,"&lt;0"))</f>
      </c>
      <c r="Q70" s="198"/>
      <c r="R70" s="165" t="str">
        <f>IF(C70="",IF(H70="",IF(M70="","NE","ANO"),"ANO"),"ANO")</f>
        <v>NE</v>
      </c>
      <c r="S70" s="156"/>
      <c r="T70" s="157"/>
      <c r="U70" s="156"/>
      <c r="V70" s="158"/>
      <c r="W70" s="199">
        <f>IF(R70="ANO",AZ66+BA66+BB66,"")</f>
      </c>
      <c r="X70" s="12">
        <f>IF(R70="ANO",IF(H70="",0,H70)+IF(M70="",0,M70)+IF(C70="",0,C70),"")</f>
      </c>
      <c r="Y70" s="13" t="s">
        <v>11</v>
      </c>
      <c r="Z70" s="14">
        <f>IF(R70="ANO",IF(K70="",0,K70)+IF(P70="",0,P70)+IF(F70="",0,F70),"")</f>
      </c>
      <c r="AA70" s="200"/>
      <c r="AB70" s="15"/>
      <c r="AC70" s="15"/>
      <c r="AD70" s="15"/>
      <c r="AE70" s="10"/>
      <c r="AF70" s="15"/>
      <c r="AG70" s="15"/>
      <c r="AI70" s="38"/>
      <c r="AU70" s="61"/>
      <c r="AV70" s="67"/>
    </row>
    <row r="71" spans="1:48" ht="19.5" customHeight="1" thickBot="1">
      <c r="A71" s="16"/>
      <c r="B71" s="17">
        <f>IF(A70="","",VLOOKUP(A70,Seznam!$A$5:$E$244,5,1))</f>
      </c>
      <c r="C71" s="201">
        <f>IF($AO63="",IF($AT63="","","W.O."),-AO63&amp;",  "&amp;-AP63&amp;",  "&amp;-AQ63&amp;IF(AR63="","",",  "&amp;-AR63)&amp;IF(AS63="","",",  "&amp;-AS63))</f>
      </c>
      <c r="D71" s="202"/>
      <c r="E71" s="202"/>
      <c r="F71" s="202"/>
      <c r="G71" s="203"/>
      <c r="H71" s="201">
        <f>IF($AO67="",IF($AT67="","","W.O."),-AO67&amp;",  "&amp;-AP67&amp;",  "&amp;-AQ67&amp;IF(AR67="","",",  "&amp;-AR67)&amp;IF(AS67="","",",  "&amp;-AS67))</f>
      </c>
      <c r="I71" s="202"/>
      <c r="J71" s="202"/>
      <c r="K71" s="202"/>
      <c r="L71" s="203"/>
      <c r="M71" s="201">
        <f>IF($AO65="",IF($AT65="","","W.O."),AO65&amp;",  "&amp;AP65&amp;",  "&amp;AQ65&amp;IF(AR65="","",",  "&amp;AR65)&amp;IF(AS65="","",",  "&amp;AS65))</f>
      </c>
      <c r="N71" s="202"/>
      <c r="O71" s="202"/>
      <c r="P71" s="202"/>
      <c r="Q71" s="203"/>
      <c r="R71" s="159"/>
      <c r="S71" s="160"/>
      <c r="T71" s="160"/>
      <c r="U71" s="160"/>
      <c r="V71" s="161"/>
      <c r="W71" s="199">
        <f>IF(B71="ANO",IF(G71="",0,G71)+IF(L71="",0,L71)+IF(Q71="",0,Q71),"")</f>
      </c>
      <c r="X71" s="18"/>
      <c r="Y71" s="19"/>
      <c r="Z71" s="20"/>
      <c r="AA71" s="200"/>
      <c r="AB71" s="15"/>
      <c r="AC71" s="15"/>
      <c r="AD71" s="15"/>
      <c r="AE71" s="10"/>
      <c r="AF71" s="15"/>
      <c r="AG71" s="15"/>
      <c r="AI71" s="38"/>
      <c r="AU71" s="61"/>
      <c r="AV71" s="67"/>
    </row>
    <row r="72" spans="1:48" ht="19.5" customHeight="1">
      <c r="A72" s="21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4"/>
      <c r="S72" s="24"/>
      <c r="T72" s="24"/>
      <c r="U72" s="24"/>
      <c r="V72" s="24"/>
      <c r="W72" s="23"/>
      <c r="X72" s="23"/>
      <c r="Y72" s="23"/>
      <c r="Z72" s="23"/>
      <c r="AA72" s="25"/>
      <c r="AB72" s="15"/>
      <c r="AC72" s="15"/>
      <c r="AD72" s="15"/>
      <c r="AE72" s="10"/>
      <c r="AF72" s="15"/>
      <c r="AG72" s="15"/>
      <c r="AU72" s="61"/>
      <c r="AV72" s="67"/>
    </row>
    <row r="73" spans="1:54" ht="19.5" customHeight="1" thickBot="1">
      <c r="A73" s="167"/>
      <c r="B73" s="168" t="s">
        <v>112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Z73" s="10"/>
      <c r="AI73" s="38"/>
      <c r="AJ73" s="136"/>
      <c r="AK73" s="205"/>
      <c r="AL73" s="205"/>
      <c r="AM73" s="205"/>
      <c r="AN73" s="205"/>
      <c r="AO73" s="205"/>
      <c r="AP73" s="205"/>
      <c r="AQ73" s="205"/>
      <c r="AR73" s="205"/>
      <c r="AS73" s="205"/>
      <c r="AT73" s="47"/>
      <c r="AU73" s="108"/>
      <c r="AV73" s="69"/>
      <c r="AW73" s="53"/>
      <c r="AX73" s="70"/>
      <c r="AY73" s="70"/>
      <c r="AZ73" s="204"/>
      <c r="BA73" s="204"/>
      <c r="BB73" s="204"/>
    </row>
    <row r="74" spans="1:55" ht="19.5" customHeight="1" thickBot="1">
      <c r="A74" s="169"/>
      <c r="B74" s="170" t="s">
        <v>97</v>
      </c>
      <c r="C74" s="206">
        <f>IF(A75="","",VLOOKUP(A75,Seznam!$A$5:$E$244,4,1))</f>
      </c>
      <c r="D74" s="207" t="e">
        <v>#REF!</v>
      </c>
      <c r="E74" s="207" t="e">
        <v>#REF!</v>
      </c>
      <c r="F74" s="207" t="e">
        <v>#REF!</v>
      </c>
      <c r="G74" s="207" t="e">
        <v>#REF!</v>
      </c>
      <c r="H74" s="206">
        <f>IF(A77="","",VLOOKUP(A77,Seznam!$A$5:$E$244,4,1))</f>
      </c>
      <c r="I74" s="207" t="e">
        <v>#REF!</v>
      </c>
      <c r="J74" s="207" t="e">
        <v>#REF!</v>
      </c>
      <c r="K74" s="207" t="e">
        <v>#REF!</v>
      </c>
      <c r="L74" s="207" t="e">
        <v>#REF!</v>
      </c>
      <c r="M74" s="206">
        <f>IF(A79="","",VLOOKUP(A79,Seznam!$A$5:$E$244,4,1))</f>
      </c>
      <c r="N74" s="207" t="e">
        <v>#REF!</v>
      </c>
      <c r="O74" s="207" t="e">
        <v>#REF!</v>
      </c>
      <c r="P74" s="207" t="e">
        <v>#REF!</v>
      </c>
      <c r="Q74" s="207" t="e">
        <v>#REF!</v>
      </c>
      <c r="R74" s="206">
        <f>IF(A81="","",VLOOKUP(A81,Seznam!$A$5:$E$244,4,1))</f>
      </c>
      <c r="S74" s="207" t="e">
        <v>#REF!</v>
      </c>
      <c r="T74" s="207" t="e">
        <v>#REF!</v>
      </c>
      <c r="U74" s="207" t="e">
        <v>#REF!</v>
      </c>
      <c r="V74" s="207" t="e">
        <v>#REF!</v>
      </c>
      <c r="W74" s="171" t="s">
        <v>9</v>
      </c>
      <c r="X74" s="208" t="s">
        <v>99</v>
      </c>
      <c r="Y74" s="208"/>
      <c r="Z74" s="208"/>
      <c r="AA74" s="171" t="s">
        <v>10</v>
      </c>
      <c r="AB74" s="209" t="s">
        <v>100</v>
      </c>
      <c r="AC74" s="210"/>
      <c r="AD74" s="211"/>
      <c r="AE74" s="173" t="s">
        <v>103</v>
      </c>
      <c r="AF74" s="173" t="s">
        <v>101</v>
      </c>
      <c r="AG74" s="173" t="s">
        <v>102</v>
      </c>
      <c r="AH74" s="38"/>
      <c r="AI74" s="38">
        <f>IF($AK74="",$AI68,IF($AM74="",$AI68,$AI68+1))</f>
        <v>0</v>
      </c>
      <c r="AJ74" s="38" t="s">
        <v>140</v>
      </c>
      <c r="AK74" s="109">
        <f>IF(A75="","",A75)</f>
      </c>
      <c r="AL74" s="110" t="str">
        <f>IF(AK74="","",VLOOKUP(AK74,Seznam!$A$5:$E$244,2,1))&amp;" "&amp;IF(AK74="","",VLOOKUP(AK74,Seznam!$A$5:$E$244,3,1))</f>
        <v> </v>
      </c>
      <c r="AM74" s="110">
        <f>IF(A81="","",A81)</f>
      </c>
      <c r="AN74" s="110" t="str">
        <f>IF(AM74="","",VLOOKUP(AM74,Seznam!$A$5:$E$244,2,1))&amp;" "&amp;IF(AM74="","",VLOOKUP(AM74,Seznam!$A$5:$E$244,3,1))</f>
        <v> </v>
      </c>
      <c r="AO74" s="126"/>
      <c r="AP74" s="112"/>
      <c r="AQ74" s="112"/>
      <c r="AR74" s="112"/>
      <c r="AS74" s="112"/>
      <c r="AT74" s="131"/>
      <c r="AU74" s="65" t="s">
        <v>44</v>
      </c>
      <c r="AV74" s="54" t="str">
        <f>IF($AU74="","",IF($AU74="1",Seznam!$H$3,Seznam!$J$3))</f>
        <v>14.9.2014</v>
      </c>
      <c r="AW74" s="64"/>
      <c r="AX74" s="75"/>
      <c r="AY74" s="180">
        <f>IF(A81="","",IF(A79="","",A79))</f>
      </c>
      <c r="AZ74">
        <f>IF($AO74="",IF($AT74="-wo",2,0),IF(COUNTIF($AO74:$AS74,"&gt;0")&gt;COUNTIF($AO74:$AS74,"&lt;0"),2,1))</f>
        <v>0</v>
      </c>
      <c r="BA74">
        <f>IF($AO77="",IF($AT77="-wo",2,0),IF(COUNTIF($AO77:$AS77,"&gt;0")&gt;COUNTIF($AO77:$AS77,"&lt;0"),2,1))</f>
        <v>0</v>
      </c>
      <c r="BB74">
        <f>IF($AO79="",IF($AT79="wo",2,0),IF(COUNTIF($AO79:$AS79,"&lt;0")&gt;COUNTIF($AO79:$AS79,"&gt;0"),2,1))</f>
        <v>0</v>
      </c>
      <c r="BC74">
        <f>IF($AA75=1,$A75,IF($AA77=1,$A77,IF($AA79=1,$A79,IF($AA81=1,$A81,""))))</f>
      </c>
    </row>
    <row r="75" spans="1:55" ht="19.5" customHeight="1" thickBot="1">
      <c r="A75" s="162"/>
      <c r="B75" s="166" t="str">
        <f>IF(A75="","",VLOOKUP(A75,Seznam!$A$5:$E$244,2,1))&amp;" "&amp;IF(A75="","",VLOOKUP(A75,Seznam!$A$5:$E$244,3,1))</f>
        <v> </v>
      </c>
      <c r="C75" s="165" t="str">
        <f>IF(H75="",IF(M75="",IF(R75="","NE","ANO"),"ANO"),"ANO")</f>
        <v>NE</v>
      </c>
      <c r="D75" s="152"/>
      <c r="E75" s="153"/>
      <c r="F75" s="152"/>
      <c r="G75" s="154"/>
      <c r="H75" s="197">
        <f>IF($AO77="",IF($AT77="","",IF($AT77="wo",0,CEILING($AM$1/2,1))),COUNTIF($AO77:$AS77,"&gt;0"))</f>
      </c>
      <c r="I75" s="197"/>
      <c r="J75" s="30" t="s">
        <v>11</v>
      </c>
      <c r="K75" s="198">
        <f>IF($AO77="",IF($AT77="","",IF($AT77="wo",CEILING($AM$1/2,1),0)),COUNTIF($AO77:$AS77,"&lt;0"))</f>
      </c>
      <c r="L75" s="198"/>
      <c r="M75" s="197">
        <f>IF($AO79="",IF($AT79="","",IF($AT79="wo",CEILING($AM$1/2,1),0)),COUNTIF($AO79:$AS79,"&lt;0"))</f>
      </c>
      <c r="N75" s="197"/>
      <c r="O75" s="30" t="s">
        <v>11</v>
      </c>
      <c r="P75" s="198">
        <f>IF($AO79="",IF($AT79="","",IF($AT79="wo",0,CEILING($AM$1/2,1))),COUNTIF($AO79:$AS79,"&gt;0"))</f>
      </c>
      <c r="Q75" s="198"/>
      <c r="R75" s="197">
        <f>IF($AO74="",IF($AT74="","",IF($AT74="wo",0,CEILING($AM$1/2,1))),COUNTIF($AO74:$AS74,"&gt;0"))</f>
      </c>
      <c r="S75" s="197"/>
      <c r="T75" s="30" t="s">
        <v>11</v>
      </c>
      <c r="U75" s="198">
        <f>IF($AO74="",IF($AT74="","",IF($AT74="wo",CEILING($AM$1/2,1),0)),COUNTIF($AO74:$AS74,"&lt;0"))</f>
      </c>
      <c r="V75" s="198"/>
      <c r="W75" s="199">
        <f>IF(C75="ANO",AZ74+BA74+BB74,"")</f>
      </c>
      <c r="X75" s="12">
        <f>IF(C75="ANO",IF(H75="",0,H75)+IF(M75="",0,M75)+IF(R75="",0,R75),"")</f>
      </c>
      <c r="Y75" s="13" t="s">
        <v>11</v>
      </c>
      <c r="Z75" s="14">
        <f>IF(C75="ANO",IF(K75="",0,K75)+IF(P75="",0,P75)+IF(U75="",0,U75),"")</f>
      </c>
      <c r="AA75" s="200"/>
      <c r="AB75" s="2">
        <f>IF(A75="","",VLOOKUP(A75,Seznam!$A$5:$E$244,4,1))</f>
      </c>
      <c r="AC75" s="3" t="s">
        <v>12</v>
      </c>
      <c r="AD75" s="2">
        <f>IF(A81="","",VLOOKUP(A81,Seznam!$A$5:$E$244,4,1))</f>
      </c>
      <c r="AE75" s="2" t="str">
        <f>IF($AV74="","",$AV74)</f>
        <v>14.9.2014</v>
      </c>
      <c r="AF75" s="3">
        <f>IF($AW74="","",$AW74)</f>
      </c>
      <c r="AG75" s="3">
        <f>IF($AX74="","",$AX74)</f>
      </c>
      <c r="AI75" s="38">
        <f>IF($AK75="",$AI74,IF($AM75="",$AI74,$AI74+1))</f>
        <v>0</v>
      </c>
      <c r="AJ75" s="38" t="s">
        <v>140</v>
      </c>
      <c r="AK75" s="114">
        <f>IF(A77="","",A77)</f>
      </c>
      <c r="AL75" s="115" t="str">
        <f>IF(AK75="","",VLOOKUP(AK75,Seznam!$A$5:$E$244,2,1))&amp;" "&amp;IF(AK75="","",VLOOKUP(AK75,Seznam!$A$5:$E$244,3,1))</f>
        <v> </v>
      </c>
      <c r="AM75" s="115">
        <f>IF(A79="","",A79)</f>
      </c>
      <c r="AN75" s="115" t="str">
        <f>IF(AM75="","",VLOOKUP(AM75,Seznam!$A$5:$E$244,2,1))&amp;" "&amp;IF(AM75="","",VLOOKUP(AM75,Seznam!$A$5:$E$244,3,1))</f>
        <v> </v>
      </c>
      <c r="AO75" s="116"/>
      <c r="AP75" s="117"/>
      <c r="AQ75" s="117"/>
      <c r="AR75" s="117"/>
      <c r="AS75" s="117"/>
      <c r="AT75" s="163"/>
      <c r="AU75" s="65" t="s">
        <v>44</v>
      </c>
      <c r="AV75" s="54" t="str">
        <f>IF($AU75="","",IF($AU75="1",Seznam!$H$3,Seznam!$J$3))</f>
        <v>14.9.2014</v>
      </c>
      <c r="AW75" s="64"/>
      <c r="AX75" s="75"/>
      <c r="AY75" s="180">
        <f>IF(A81="",IF(A75="","",A75),A81)</f>
      </c>
      <c r="AZ75">
        <f>IF($AO75="",IF($AT75="-wo",2,0),IF(COUNTIF($AO75:$AS75,"&gt;0")&gt;COUNTIF($AO75:$AS75,"&lt;0"),2,1))</f>
        <v>0</v>
      </c>
      <c r="BA75">
        <f>IF($AO77="",IF($AT77="wo",2,0),IF(COUNTIF($AO77:$AS77,"&lt;0")&gt;COUNTIF($AO77:$AS77,"&gt;0"),2,1))</f>
        <v>0</v>
      </c>
      <c r="BB75">
        <f>IF($AO78="",IF($AT78="-wo",2,0),IF(COUNTIF($AO78:$AS78,"&gt;0")&gt;COUNTIF($AO78:$AS78,"&lt;0"),2,1))</f>
        <v>0</v>
      </c>
      <c r="BC75">
        <f>IF($AA75=2,$A75,IF($AA77=2,$A77,IF($AA79=2,$A79,IF($AA81=2,$A81,""))))</f>
      </c>
    </row>
    <row r="76" spans="1:55" ht="19.5" customHeight="1" thickBot="1">
      <c r="A76" s="16"/>
      <c r="B76" s="17">
        <f>IF(A75="","",VLOOKUP(A75,Seznam!$A$5:$E$244,5,1))</f>
      </c>
      <c r="C76" s="155"/>
      <c r="D76" s="155"/>
      <c r="E76" s="155"/>
      <c r="F76" s="155"/>
      <c r="G76" s="155"/>
      <c r="H76" s="201">
        <f>IF($AO77="",IF($AT77="","","W.O."),AO77&amp;",  "&amp;AP77&amp;",  "&amp;AQ77&amp;IF(AR77="","",",  "&amp;AR77)&amp;IF(AS77="","",",  "&amp;AS77))</f>
      </c>
      <c r="I76" s="202"/>
      <c r="J76" s="202"/>
      <c r="K76" s="202"/>
      <c r="L76" s="203"/>
      <c r="M76" s="201">
        <f>IF($AO79="",IF($AT79="","","W.O."),-AO79&amp;",  "&amp;-AP79&amp;",  "&amp;-AQ79&amp;IF(AR79="","",",  "&amp;-AR79)&amp;IF(AS79="","",",  "&amp;-AS79))</f>
      </c>
      <c r="N76" s="202"/>
      <c r="O76" s="202"/>
      <c r="P76" s="202"/>
      <c r="Q76" s="203"/>
      <c r="R76" s="201">
        <f>IF($AO74="",IF($AT74="","","W.O."),AO74&amp;",  "&amp;AP74&amp;",  "&amp;AQ74&amp;IF(AR74="","",",  "&amp;AR74)&amp;IF(AS74="","",",  "&amp;AS74))</f>
      </c>
      <c r="S76" s="202"/>
      <c r="T76" s="202"/>
      <c r="U76" s="202"/>
      <c r="V76" s="203"/>
      <c r="W76" s="199">
        <f>IF(B76="ANO",IF(G76="",0,G76)+IF(L76="",0,L76)+IF(Q76="",0,Q76),"")</f>
      </c>
      <c r="X76" s="18"/>
      <c r="Y76" s="19"/>
      <c r="Z76" s="20"/>
      <c r="AA76" s="200"/>
      <c r="AB76" s="2">
        <f>IF(A77="","",VLOOKUP(A77,Seznam!$A$5:$E$244,4,1))</f>
      </c>
      <c r="AC76" s="3" t="s">
        <v>12</v>
      </c>
      <c r="AD76" s="2">
        <f>IF(A79="","",VLOOKUP(A79,Seznam!$A$5:$E$244,4,1))</f>
      </c>
      <c r="AE76" s="2" t="str">
        <f>IF($AV75="","",$AV75)</f>
        <v>14.9.2014</v>
      </c>
      <c r="AF76" s="3">
        <f>IF($AW75="","",$AW75)</f>
      </c>
      <c r="AG76" s="3">
        <f>IF($AX75="","",$AX75)</f>
      </c>
      <c r="AI76" s="38">
        <f>IF($AK76="",$AI75,IF($AM76="",$AI75,$AI75+1))</f>
        <v>0</v>
      </c>
      <c r="AJ76" s="38" t="s">
        <v>141</v>
      </c>
      <c r="AK76" s="114">
        <f>IF(A81="","",A81)</f>
      </c>
      <c r="AL76" s="115" t="str">
        <f>IF(AK76="","",VLOOKUP(AK76,Seznam!$A$5:$E$244,2,1))&amp;" "&amp;IF(AK76="","",VLOOKUP(AK76,Seznam!$A$5:$E$244,3,1))</f>
        <v> </v>
      </c>
      <c r="AM76" s="115">
        <f>IF(A79="","",A79)</f>
      </c>
      <c r="AN76" s="115" t="str">
        <f>IF(AM76="","",VLOOKUP(AM76,Seznam!$A$5:$E$244,2,1))&amp;" "&amp;IF(AM76="","",VLOOKUP(AM76,Seznam!$A$5:$E$244,3,1))</f>
        <v> </v>
      </c>
      <c r="AO76" s="116"/>
      <c r="AP76" s="117"/>
      <c r="AQ76" s="117"/>
      <c r="AR76" s="117"/>
      <c r="AS76" s="117"/>
      <c r="AT76" s="163"/>
      <c r="AU76" s="65" t="s">
        <v>44</v>
      </c>
      <c r="AV76" s="54" t="str">
        <f>IF($AU76="","",IF($AU76="1",Seznam!$H$3,Seznam!$J$3))</f>
        <v>14.9.2014</v>
      </c>
      <c r="AW76" s="64"/>
      <c r="AX76" s="75"/>
      <c r="AY76" s="180">
        <f>IF(A81="","",IF(A77="","",A77))</f>
      </c>
      <c r="AZ76">
        <f>IF($AO75="",IF($AT75="wo",2,0),IF(COUNTIF($AO75:$AS75,"&lt;0")&gt;COUNTIF($AO75:$AS75,"&gt;0"),2,1))</f>
        <v>0</v>
      </c>
      <c r="BA76">
        <f>IF($AO76="",IF($AT76="wo",2,0),IF(COUNTIF($AO76:$AS76,"&lt;0")&gt;COUNTIF($AO76:$AS76,"&gt;0"),2,1))</f>
        <v>0</v>
      </c>
      <c r="BB76">
        <f>IF($AO79="",IF($AT79="-wo",2,0),IF(COUNTIF($AO79:$AS79,"&gt;0")&gt;COUNTIF($AO79:$AS79,"&lt;0"),2,1))</f>
        <v>0</v>
      </c>
      <c r="BC76">
        <f>IF($AA75=3,$A75,IF($AA77=3,$A77,IF($AA79=3,$A79,IF($AA81=3,$A81,""))))</f>
      </c>
    </row>
    <row r="77" spans="1:55" ht="19.5" customHeight="1" thickBot="1">
      <c r="A77" s="162"/>
      <c r="B77" s="11" t="str">
        <f>IF(A77="","",VLOOKUP(A77,Seznam!$A$5:$E$244,2,1))&amp;" "&amp;IF(A77="","",VLOOKUP(A77,Seznam!$A$5:$E$244,3,1))</f>
        <v> </v>
      </c>
      <c r="C77" s="197">
        <f>IF($AO77="",IF($AT77="","",IF($AT77="wo",CEILING($AM$1/2,1),0)),COUNTIF($AO77:$AS77,"&lt;0"))</f>
      </c>
      <c r="D77" s="197"/>
      <c r="E77" s="30" t="s">
        <v>11</v>
      </c>
      <c r="F77" s="198">
        <f>IF($AO77="",IF($AT77="","",IF($AT77="wo",0,CEILING($AM$1/2,1))),COUNTIF($AO77:$AS77,"&gt;0"))</f>
      </c>
      <c r="G77" s="198"/>
      <c r="H77" s="165" t="str">
        <f>IF(M77="",IF(R77="",IF(C77="","NE","ANO"),"ANO"),"ANO")</f>
        <v>NE</v>
      </c>
      <c r="I77" s="152"/>
      <c r="J77" s="153"/>
      <c r="K77" s="152"/>
      <c r="L77" s="154"/>
      <c r="M77" s="197">
        <f>IF($AO75="",IF($AT75="","",IF($AT75="wo",0,CEILING($AM$1/2,1))),COUNTIF($AO75:$AS75,"&gt;0"))</f>
      </c>
      <c r="N77" s="197"/>
      <c r="O77" s="30" t="s">
        <v>11</v>
      </c>
      <c r="P77" s="198">
        <f>IF($AO75="",IF($AT75="","",IF($AT75="wo",CEILING($AM$1/2,1),0)),COUNTIF($AO75:$AS75,"&lt;0"))</f>
      </c>
      <c r="Q77" s="198"/>
      <c r="R77" s="197">
        <f>IF($AO78="",IF($AT78="","",IF($AT78="wo",0,CEILING($AM$1/2,1))),COUNTIF($AO78:$AS78,"&gt;0"))</f>
      </c>
      <c r="S77" s="197"/>
      <c r="T77" s="30" t="s">
        <v>11</v>
      </c>
      <c r="U77" s="198">
        <f>IF($AO78="",IF($AT78="","",IF($AT78="wo",CEILING($AM$1/2,1),0)),COUNTIF($AO78:$AS78,"&lt;0"))</f>
      </c>
      <c r="V77" s="198"/>
      <c r="W77" s="199">
        <f>IF(H77="ANO",AZ75+BA75+BB75,"")</f>
      </c>
      <c r="X77" s="12">
        <f>IF(H77="ANO",IF(C77="",0,C77)+IF(M77="",0,M77)+IF(R77="",0,R77),"")</f>
      </c>
      <c r="Y77" s="13" t="s">
        <v>11</v>
      </c>
      <c r="Z77" s="14">
        <f>IF(H77="ANO",IF(F77="",0,F77)+IF(P77="",0,P77)+IF(U77="",0,U77),"")</f>
      </c>
      <c r="AA77" s="200"/>
      <c r="AB77" s="2">
        <f>IF(A81="","",VLOOKUP(A81,Seznam!$A$5:$E$244,4,1))</f>
      </c>
      <c r="AC77" s="3" t="s">
        <v>12</v>
      </c>
      <c r="AD77" s="2">
        <f>IF(A79="","",VLOOKUP(A79,Seznam!$A$5:$E$244,4,1))</f>
      </c>
      <c r="AE77" s="2" t="str">
        <f>IF($AV76="","",$AV76)</f>
        <v>14.9.2014</v>
      </c>
      <c r="AF77" s="3">
        <f>IF($AW76="","",$AW76)</f>
      </c>
      <c r="AG77" s="3">
        <f>IF($AX76="","",$AX76)</f>
      </c>
      <c r="AI77" s="38">
        <f>IF($AK77="",$AI76,IF($AM77="",$AI76,$AI76+1))</f>
        <v>0</v>
      </c>
      <c r="AJ77" s="108" t="s">
        <v>141</v>
      </c>
      <c r="AK77" s="114">
        <f>IF(A75="","",A75)</f>
      </c>
      <c r="AL77" s="115" t="str">
        <f>IF(AK77="","",VLOOKUP(AK77,Seznam!$A$5:$E$244,2,1))&amp;" "&amp;IF(AK77="","",VLOOKUP(AK77,Seznam!$A$5:$E$244,3,1))</f>
        <v> </v>
      </c>
      <c r="AM77" s="115">
        <f>IF(A77="","",A77)</f>
      </c>
      <c r="AN77" s="115" t="str">
        <f>IF(AM77="","",VLOOKUP(AM77,Seznam!$A$5:$E$244,2,1))&amp;" "&amp;IF(AM77="","",VLOOKUP(AM77,Seznam!$A$5:$E$244,3,1))</f>
        <v> </v>
      </c>
      <c r="AO77" s="116"/>
      <c r="AP77" s="117"/>
      <c r="AQ77" s="117"/>
      <c r="AR77" s="117"/>
      <c r="AS77" s="117"/>
      <c r="AT77" s="163"/>
      <c r="AU77" s="65" t="s">
        <v>44</v>
      </c>
      <c r="AV77" s="54" t="str">
        <f>IF($AU77="","",IF($AU77="1",Seznam!$H$3,Seznam!$J$3))</f>
        <v>14.9.2014</v>
      </c>
      <c r="AW77" s="64"/>
      <c r="AX77" s="75"/>
      <c r="AY77" s="180">
        <f>IF(A79="","",A79)</f>
      </c>
      <c r="AZ77">
        <f>IF($AO74="",IF($AT74="wo",2,0),IF(COUNTIF($AO74:$AS74,"&lt;0")&gt;COUNTIF($AO74:$AS74,"&gt;0"),2,1))</f>
        <v>0</v>
      </c>
      <c r="BA77">
        <f>IF($AO76="",IF($AT76="-wo",2,0),IF(COUNTIF($AO76:$AS76,"&gt;0")&gt;COUNTIF($AO76:$AS76,"&lt;0"),2,1))</f>
        <v>0</v>
      </c>
      <c r="BB77">
        <f>IF($AO78="",IF($AT78="wo",2,0),IF(COUNTIF($AO78:$AS78,"&lt;0")&gt;COUNTIF($AO78:$AS78,"&gt;0"),2,1))</f>
        <v>0</v>
      </c>
      <c r="BC77">
        <f>IF($AA75=4,$A75,IF($AA77=4,$A77,IF($AA79=4,$A79,IF($AA81=4,$A81,""))))</f>
      </c>
    </row>
    <row r="78" spans="1:51" ht="19.5" customHeight="1" thickBot="1">
      <c r="A78" s="16"/>
      <c r="B78" s="17">
        <f>IF(A77="","",VLOOKUP(A77,Seznam!$A$5:$E$244,5,1))</f>
      </c>
      <c r="C78" s="201">
        <f>IF($AO77="",IF($AT77="","","W.O."),-AO77&amp;",  "&amp;-AP77&amp;",  "&amp;-AQ77&amp;IF(AR77="","",",  "&amp;-AR77)&amp;IF(AS77="","",",  "&amp;-AS77))</f>
      </c>
      <c r="D78" s="202"/>
      <c r="E78" s="202"/>
      <c r="F78" s="202"/>
      <c r="G78" s="203"/>
      <c r="H78" s="155"/>
      <c r="I78" s="155"/>
      <c r="J78" s="155"/>
      <c r="K78" s="155"/>
      <c r="L78" s="155"/>
      <c r="M78" s="201">
        <f>IF($AO75="",IF($AT75="","","W.O."),AO75&amp;",  "&amp;AP75&amp;",  "&amp;AQ75&amp;IF(AR75="","",",  "&amp;AR75)&amp;IF(AS75="","",",  "&amp;AS75))</f>
      </c>
      <c r="N78" s="202"/>
      <c r="O78" s="202"/>
      <c r="P78" s="202"/>
      <c r="Q78" s="203"/>
      <c r="R78" s="201">
        <f>IF($AO78="",IF($AT78="","","W.O."),AO78&amp;",  "&amp;AP78&amp;",  "&amp;AQ78&amp;IF(AR78="","",",  "&amp;AR78)&amp;IF(AS78="","",",  "&amp;AS78))</f>
      </c>
      <c r="S78" s="202"/>
      <c r="T78" s="202"/>
      <c r="U78" s="202"/>
      <c r="V78" s="203"/>
      <c r="W78" s="199">
        <f>IF(B78="ANO",IF(G78="",0,G78)+IF(L78="",0,L78)+IF(Q78="",0,Q78),"")</f>
      </c>
      <c r="X78" s="18"/>
      <c r="Y78" s="19"/>
      <c r="Z78" s="20"/>
      <c r="AA78" s="200"/>
      <c r="AB78" s="2">
        <f>IF(A75="","",VLOOKUP(A75,Seznam!$A$5:$E$244,4,1))</f>
      </c>
      <c r="AC78" s="3" t="s">
        <v>12</v>
      </c>
      <c r="AD78" s="2">
        <f>IF(A77="","",VLOOKUP(A77,Seznam!$A$5:$E$244,4,1))</f>
      </c>
      <c r="AE78" s="2" t="str">
        <f>IF($AV77="","",$AV77)</f>
        <v>14.9.2014</v>
      </c>
      <c r="AF78" s="3">
        <f>IF($AW77="","",$AW77)</f>
      </c>
      <c r="AG78" s="3">
        <f>IF($AX77="","",$AX77)</f>
      </c>
      <c r="AI78" s="38">
        <f>IF($AK78="",$AI77,IF($AM78="",$AI77,$AI77+1))</f>
        <v>0</v>
      </c>
      <c r="AJ78" s="108" t="s">
        <v>142</v>
      </c>
      <c r="AK78" s="114">
        <f>IF(A77="","",A77)</f>
      </c>
      <c r="AL78" s="115" t="str">
        <f>IF(AK78="","",VLOOKUP(AK78,Seznam!$A$5:$E$244,2,1))&amp;" "&amp;IF(AK78="","",VLOOKUP(AK78,Seznam!$A$5:$E$244,3,1))</f>
        <v> </v>
      </c>
      <c r="AM78" s="115">
        <f>IF(A81="","",A81)</f>
      </c>
      <c r="AN78" s="115" t="str">
        <f>IF(AM78="","",VLOOKUP(AM78,Seznam!$A$5:$E$244,2,1))&amp;" "&amp;IF(AM78="","",VLOOKUP(AM78,Seznam!$A$5:$E$244,3,1))</f>
        <v> </v>
      </c>
      <c r="AO78" s="116"/>
      <c r="AP78" s="117"/>
      <c r="AQ78" s="117"/>
      <c r="AR78" s="117"/>
      <c r="AS78" s="117"/>
      <c r="AT78" s="163"/>
      <c r="AU78" s="65" t="s">
        <v>44</v>
      </c>
      <c r="AV78" s="54" t="str">
        <f>IF($AU78="","",IF($AU78="1",Seznam!$H$3,Seznam!$J$3))</f>
        <v>14.9.2014</v>
      </c>
      <c r="AW78" s="64"/>
      <c r="AX78" s="75"/>
      <c r="AY78" s="180">
        <f>IF(A81="","",IF(A75="","",A75))</f>
      </c>
    </row>
    <row r="79" spans="1:51" ht="19.5" customHeight="1" thickBot="1">
      <c r="A79" s="162"/>
      <c r="B79" s="11" t="str">
        <f>IF(A79="","",VLOOKUP(A79,Seznam!$A$5:$E$244,2,1))&amp;" "&amp;IF(A79="","",VLOOKUP(A79,Seznam!$A$5:$E$244,3,1))</f>
        <v> </v>
      </c>
      <c r="C79" s="197">
        <f>IF($AO79="",IF($AT79="","",IF($AT79="wo",0,CEILING($AM$1/2,1))),COUNTIF($AO79:$AS79,"&gt;0"))</f>
      </c>
      <c r="D79" s="197"/>
      <c r="E79" s="30" t="s">
        <v>11</v>
      </c>
      <c r="F79" s="198">
        <f>IF($AO79="",IF($AT79="","",IF($AT79="wo",CEILING($AM$1/2,1),0)),COUNTIF($AO79:$AS79,"&lt;0"))</f>
      </c>
      <c r="G79" s="198"/>
      <c r="H79" s="197">
        <f>IF($AO75="",IF($AT75="","",IF($AT75="wo",CEILING($AM$1/2,1),0)),COUNTIF($AO75:$AS75,"&lt;0"))</f>
      </c>
      <c r="I79" s="197"/>
      <c r="J79" s="30" t="s">
        <v>11</v>
      </c>
      <c r="K79" s="198">
        <f>IF($AO75="",IF($AT75="","",IF($AT75="wo",0,CEILING($AM$1/2,1))),COUNTIF($AO75:$AS75,"&gt;0"))</f>
      </c>
      <c r="L79" s="198"/>
      <c r="M79" s="165" t="str">
        <f>IF(R79="",IF(C79="",IF(H79="","NE","ANO"),"ANO"),"ANO")</f>
        <v>NE</v>
      </c>
      <c r="N79" s="152"/>
      <c r="O79" s="153"/>
      <c r="P79" s="152"/>
      <c r="Q79" s="154"/>
      <c r="R79" s="197">
        <f>IF($AO76="",IF($AT76="","",IF($AT76="wo",CEILING($AM$1/2,1),0)),COUNTIF($AO76:$AS76,"&lt;0"))</f>
      </c>
      <c r="S79" s="197"/>
      <c r="T79" s="30" t="s">
        <v>11</v>
      </c>
      <c r="U79" s="198">
        <f>IF($AO76="",IF($AT76="","",IF($AT76="wo",0,CEILING($AM$1/2,1))),COUNTIF($AO76:$AS76,"&gt;0"))</f>
      </c>
      <c r="V79" s="198"/>
      <c r="W79" s="199">
        <f>IF(M79="ANO",AZ76+BA76+BB76,"")</f>
      </c>
      <c r="X79" s="12">
        <f>IF(M79="ANO",IF(H79="",0,H79)+IF(C79="",0,C79)+IF(R79="",0,R79),"")</f>
      </c>
      <c r="Y79" s="13" t="s">
        <v>11</v>
      </c>
      <c r="Z79" s="14">
        <f>IF(M79="ANO",IF(K79="",0,K79)+IF(F79="",0,F79)+IF(U79="",0,U79),"")</f>
      </c>
      <c r="AA79" s="200"/>
      <c r="AB79" s="2">
        <f>IF(A77="","",VLOOKUP(A77,Seznam!$A$5:$E$244,4,1))</f>
      </c>
      <c r="AC79" s="3" t="s">
        <v>12</v>
      </c>
      <c r="AD79" s="2">
        <f>IF(A81="","",VLOOKUP(A81,Seznam!$A$5:$E$244,4,1))</f>
      </c>
      <c r="AE79" s="2" t="str">
        <f>IF($AV78="","",$AV78)</f>
        <v>14.9.2014</v>
      </c>
      <c r="AF79" s="3">
        <f>IF($AW78="","",$AW78)</f>
      </c>
      <c r="AG79" s="3">
        <f>IF($AX78="","",$AX78)</f>
      </c>
      <c r="AI79" s="38">
        <f>IF($AK79="",$AI78,IF($AM79="",$AI78,$AI78+1))</f>
        <v>0</v>
      </c>
      <c r="AJ79" s="108" t="s">
        <v>142</v>
      </c>
      <c r="AK79" s="119">
        <f>IF(A79="","",A79)</f>
      </c>
      <c r="AL79" s="120" t="str">
        <f>IF(AK79="","",VLOOKUP(AK79,Seznam!$A$5:$E$244,2,1))&amp;" "&amp;IF(AK79="","",VLOOKUP(AK79,Seznam!$A$5:$E$244,3,1))</f>
        <v> </v>
      </c>
      <c r="AM79" s="120">
        <f>IF(A75="","",A75)</f>
      </c>
      <c r="AN79" s="120" t="str">
        <f>IF(AM79="","",VLOOKUP(AM79,Seznam!$A$5:$E$244,2,1))&amp;" "&amp;IF(AM79="","",VLOOKUP(AM79,Seznam!$A$5:$E$244,3,1))</f>
        <v> </v>
      </c>
      <c r="AO79" s="121"/>
      <c r="AP79" s="122"/>
      <c r="AQ79" s="122"/>
      <c r="AR79" s="122"/>
      <c r="AS79" s="122"/>
      <c r="AT79" s="164"/>
      <c r="AU79" s="65" t="s">
        <v>44</v>
      </c>
      <c r="AV79" s="54" t="str">
        <f>IF($AU79="","",IF($AU79="1",Seznam!$H$3,Seznam!$J$3))</f>
        <v>14.9.2014</v>
      </c>
      <c r="AW79" s="64"/>
      <c r="AX79" s="75"/>
      <c r="AY79" s="180">
        <f>IF(A81="",IF(A77="","",A77),A81)</f>
      </c>
    </row>
    <row r="80" spans="1:48" ht="19.5" customHeight="1" thickBot="1">
      <c r="A80" s="16"/>
      <c r="B80" s="17">
        <f>IF(A79="","",VLOOKUP(A79,Seznam!$A$5:$E$244,5,1))</f>
      </c>
      <c r="C80" s="201">
        <f>IF($AO79="",IF($AT79="","","W.O."),AO79&amp;",  "&amp;AP79&amp;",  "&amp;AQ79&amp;IF(AR79="","",",  "&amp;AR79)&amp;IF(AS79="","",",  "&amp;AS79))</f>
      </c>
      <c r="D80" s="202"/>
      <c r="E80" s="202"/>
      <c r="F80" s="202"/>
      <c r="G80" s="203"/>
      <c r="H80" s="201">
        <f>IF($AO75="",IF($AT75="","","W.O."),-AO75&amp;",  "&amp;-AP75&amp;",  "&amp;-AQ75&amp;IF(AR75="","",",  "&amp;-AR75)&amp;IF(AS75="","",",  "&amp;-AS75))</f>
      </c>
      <c r="I80" s="202"/>
      <c r="J80" s="202"/>
      <c r="K80" s="202"/>
      <c r="L80" s="203"/>
      <c r="M80" s="155"/>
      <c r="N80" s="155"/>
      <c r="O80" s="155"/>
      <c r="P80" s="155"/>
      <c r="Q80" s="155"/>
      <c r="R80" s="201">
        <f>IF($AO76="",IF($AT76="","","W.O."),-AO76&amp;",  "&amp;-AP76&amp;",  "&amp;-AQ76&amp;IF(AR76="","",",  "&amp;-AR76)&amp;IF(AS76="","",",  "&amp;-AS76))</f>
      </c>
      <c r="S80" s="202"/>
      <c r="T80" s="202"/>
      <c r="U80" s="202"/>
      <c r="V80" s="203"/>
      <c r="W80" s="199">
        <f>IF(B80="ANO",IF(G80="",0,G80)+IF(L80="",0,L80)+IF(Q80="",0,Q80),"")</f>
      </c>
      <c r="X80" s="18"/>
      <c r="Y80" s="19"/>
      <c r="Z80" s="20"/>
      <c r="AA80" s="200"/>
      <c r="AB80" s="2">
        <f>IF(A79="","",VLOOKUP(A79,Seznam!$A$5:$E$244,4,1))</f>
      </c>
      <c r="AC80" s="3" t="s">
        <v>12</v>
      </c>
      <c r="AD80" s="2">
        <f>IF(A75="","",VLOOKUP(A75,Seznam!$A$5:$E$244,4,1))</f>
      </c>
      <c r="AE80" s="2" t="str">
        <f>IF($AV79="","",$AV79)</f>
        <v>14.9.2014</v>
      </c>
      <c r="AF80" s="3">
        <f>IF($AW79="","",$AW79)</f>
      </c>
      <c r="AG80" s="3">
        <f>IF($AX79="","",$AX79)</f>
      </c>
      <c r="AI80" s="38"/>
      <c r="AT80" s="62"/>
      <c r="AU80" s="61"/>
      <c r="AV80" s="67"/>
    </row>
    <row r="81" spans="1:48" ht="19.5" customHeight="1" thickBot="1">
      <c r="A81" s="162"/>
      <c r="B81" s="11" t="str">
        <f>IF(A81="","",VLOOKUP(A81,Seznam!$A$5:$E$244,2,1))&amp;" "&amp;IF(A81="","",VLOOKUP(A81,Seznam!$A$5:$E$244,3,1))</f>
        <v> </v>
      </c>
      <c r="C81" s="197">
        <f>IF($AO74="",IF($AT74="","",IF($AT74="wo",CEILING($AM$1/2,1),0)),COUNTIF($AO74:$AS74,"&lt;0"))</f>
      </c>
      <c r="D81" s="197"/>
      <c r="E81" s="30" t="s">
        <v>11</v>
      </c>
      <c r="F81" s="198">
        <f>IF($AO74="",IF($AT74="","",IF($AT74="wo",0,CEILING($AM$1/2,1))),COUNTIF($AO74:$AS74,"&gt;0"))</f>
      </c>
      <c r="G81" s="198"/>
      <c r="H81" s="197">
        <f>IF($AO78="",IF($AT78="","",IF($AT78="wo",CEILING($AM$1/2,1),0)),COUNTIF($AO78:$AS78,"&lt;0"))</f>
      </c>
      <c r="I81" s="197"/>
      <c r="J81" s="30" t="s">
        <v>11</v>
      </c>
      <c r="K81" s="198">
        <f>IF($AO78="",IF($AT78="","",IF($AT78="wo",0,CEILING($AM$1/2,1))),COUNTIF($AO78:$AS78,"&gt;0"))</f>
      </c>
      <c r="L81" s="198"/>
      <c r="M81" s="197">
        <f>IF($AO76="",IF($AT76="","",IF($AT76="wo",0,CEILING($AM$1/2,1))),COUNTIF($AO76:$AS76,"&gt;0"))</f>
      </c>
      <c r="N81" s="197"/>
      <c r="O81" s="30" t="s">
        <v>11</v>
      </c>
      <c r="P81" s="198">
        <f>IF($AO76="",IF($AT76="","",IF($AT76="wo",CEILING($AM$1/2,1),0)),COUNTIF($AO76:$AS76,"&lt;0"))</f>
      </c>
      <c r="Q81" s="198"/>
      <c r="R81" s="165" t="str">
        <f>IF(C81="",IF(H81="",IF(M81="","NE","ANO"),"ANO"),"ANO")</f>
        <v>NE</v>
      </c>
      <c r="S81" s="156"/>
      <c r="T81" s="157"/>
      <c r="U81" s="156"/>
      <c r="V81" s="158"/>
      <c r="W81" s="199">
        <f>IF(R81="ANO",AZ77+BA77+BB77,"")</f>
      </c>
      <c r="X81" s="12">
        <f>IF(R81="ANO",IF(H81="",0,H81)+IF(M81="",0,M81)+IF(C81="",0,C81),"")</f>
      </c>
      <c r="Y81" s="13" t="s">
        <v>11</v>
      </c>
      <c r="Z81" s="14">
        <f>IF(R81="ANO",IF(K81="",0,K81)+IF(P81="",0,P81)+IF(F81="",0,F81),"")</f>
      </c>
      <c r="AA81" s="200"/>
      <c r="AB81" s="15"/>
      <c r="AC81" s="15"/>
      <c r="AD81" s="15"/>
      <c r="AE81" s="10"/>
      <c r="AF81" s="15"/>
      <c r="AG81" s="15"/>
      <c r="AI81" s="38"/>
      <c r="AU81" s="61"/>
      <c r="AV81" s="67"/>
    </row>
    <row r="82" spans="1:48" ht="19.5" customHeight="1" thickBot="1">
      <c r="A82" s="16"/>
      <c r="B82" s="17">
        <f>IF(A81="","",VLOOKUP(A81,Seznam!$A$5:$E$244,5,1))</f>
      </c>
      <c r="C82" s="201">
        <f>IF($AO74="",IF($AT74="","","W.O."),-AO74&amp;",  "&amp;-AP74&amp;",  "&amp;-AQ74&amp;IF(AR74="","",",  "&amp;-AR74)&amp;IF(AS74="","",",  "&amp;-AS74))</f>
      </c>
      <c r="D82" s="202"/>
      <c r="E82" s="202"/>
      <c r="F82" s="202"/>
      <c r="G82" s="203"/>
      <c r="H82" s="201">
        <f>IF($AO78="",IF($AT78="","","W.O."),-AO78&amp;",  "&amp;-AP78&amp;",  "&amp;-AQ78&amp;IF(AR78="","",",  "&amp;-AR78)&amp;IF(AS78="","",",  "&amp;-AS78))</f>
      </c>
      <c r="I82" s="202"/>
      <c r="J82" s="202"/>
      <c r="K82" s="202"/>
      <c r="L82" s="203"/>
      <c r="M82" s="201">
        <f>IF($AO76="",IF($AT76="","","W.O."),AO76&amp;",  "&amp;AP76&amp;",  "&amp;AQ76&amp;IF(AR76="","",",  "&amp;AR76)&amp;IF(AS76="","",",  "&amp;AS76))</f>
      </c>
      <c r="N82" s="202"/>
      <c r="O82" s="202"/>
      <c r="P82" s="202"/>
      <c r="Q82" s="203"/>
      <c r="R82" s="159"/>
      <c r="S82" s="160"/>
      <c r="T82" s="160"/>
      <c r="U82" s="160"/>
      <c r="V82" s="161"/>
      <c r="W82" s="199">
        <f>IF(B82="ANO",IF(G82="",0,G82)+IF(L82="",0,L82)+IF(Q82="",0,Q82),"")</f>
      </c>
      <c r="X82" s="18"/>
      <c r="Y82" s="19"/>
      <c r="Z82" s="20"/>
      <c r="AA82" s="200"/>
      <c r="AB82" s="15"/>
      <c r="AC82" s="15"/>
      <c r="AD82" s="15"/>
      <c r="AE82" s="10"/>
      <c r="AF82" s="15"/>
      <c r="AG82" s="15"/>
      <c r="AI82" s="38"/>
      <c r="AU82" s="61"/>
      <c r="AV82" s="67"/>
    </row>
    <row r="83" spans="1:33" ht="19.5" customHeight="1">
      <c r="A83" s="21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  <c r="S83" s="24"/>
      <c r="T83" s="24"/>
      <c r="U83" s="24"/>
      <c r="V83" s="24"/>
      <c r="W83" s="23"/>
      <c r="X83" s="23"/>
      <c r="Y83" s="23"/>
      <c r="Z83" s="23"/>
      <c r="AA83" s="25"/>
      <c r="AB83" s="15"/>
      <c r="AC83" s="15"/>
      <c r="AD83" s="15"/>
      <c r="AE83" s="10"/>
      <c r="AF83" s="15"/>
      <c r="AG83" s="15"/>
    </row>
    <row r="84" spans="1:54" ht="19.5" customHeight="1" thickBot="1">
      <c r="A84" s="167"/>
      <c r="B84" s="168" t="s">
        <v>113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Z84" s="10"/>
      <c r="AI84" s="38"/>
      <c r="AJ84" s="136"/>
      <c r="AK84" s="205"/>
      <c r="AL84" s="205"/>
      <c r="AM84" s="205"/>
      <c r="AN84" s="205"/>
      <c r="AO84" s="205"/>
      <c r="AP84" s="205"/>
      <c r="AQ84" s="205"/>
      <c r="AR84" s="205"/>
      <c r="AS84" s="205"/>
      <c r="AT84" s="47"/>
      <c r="AU84" s="108"/>
      <c r="AV84" s="69"/>
      <c r="AW84" s="53"/>
      <c r="AX84" s="70"/>
      <c r="AY84" s="70"/>
      <c r="AZ84" s="204"/>
      <c r="BA84" s="204"/>
      <c r="BB84" s="204"/>
    </row>
    <row r="85" spans="1:55" ht="19.5" customHeight="1" thickBot="1">
      <c r="A85" s="169"/>
      <c r="B85" s="170" t="s">
        <v>97</v>
      </c>
      <c r="C85" s="206">
        <f>IF(A86="","",VLOOKUP(A86,Seznam!$A$5:$E$244,4,1))</f>
      </c>
      <c r="D85" s="207" t="e">
        <v>#REF!</v>
      </c>
      <c r="E85" s="207" t="e">
        <v>#REF!</v>
      </c>
      <c r="F85" s="207" t="e">
        <v>#REF!</v>
      </c>
      <c r="G85" s="207" t="e">
        <v>#REF!</v>
      </c>
      <c r="H85" s="206">
        <f>IF(A88="","",VLOOKUP(A88,Seznam!$A$5:$E$244,4,1))</f>
      </c>
      <c r="I85" s="207" t="e">
        <v>#REF!</v>
      </c>
      <c r="J85" s="207" t="e">
        <v>#REF!</v>
      </c>
      <c r="K85" s="207" t="e">
        <v>#REF!</v>
      </c>
      <c r="L85" s="207" t="e">
        <v>#REF!</v>
      </c>
      <c r="M85" s="206">
        <f>IF(A90="","",VLOOKUP(A90,Seznam!$A$5:$E$244,4,1))</f>
      </c>
      <c r="N85" s="207" t="e">
        <v>#REF!</v>
      </c>
      <c r="O85" s="207" t="e">
        <v>#REF!</v>
      </c>
      <c r="P85" s="207" t="e">
        <v>#REF!</v>
      </c>
      <c r="Q85" s="207" t="e">
        <v>#REF!</v>
      </c>
      <c r="R85" s="206">
        <f>IF(A92="","",VLOOKUP(A92,Seznam!$A$5:$E$244,4,1))</f>
      </c>
      <c r="S85" s="207" t="e">
        <v>#REF!</v>
      </c>
      <c r="T85" s="207" t="e">
        <v>#REF!</v>
      </c>
      <c r="U85" s="207" t="e">
        <v>#REF!</v>
      </c>
      <c r="V85" s="207" t="e">
        <v>#REF!</v>
      </c>
      <c r="W85" s="171" t="s">
        <v>9</v>
      </c>
      <c r="X85" s="208" t="s">
        <v>99</v>
      </c>
      <c r="Y85" s="208"/>
      <c r="Z85" s="208"/>
      <c r="AA85" s="171" t="s">
        <v>10</v>
      </c>
      <c r="AB85" s="209" t="s">
        <v>100</v>
      </c>
      <c r="AC85" s="210"/>
      <c r="AD85" s="211"/>
      <c r="AE85" s="173" t="s">
        <v>103</v>
      </c>
      <c r="AF85" s="173" t="s">
        <v>101</v>
      </c>
      <c r="AG85" s="173" t="s">
        <v>102</v>
      </c>
      <c r="AH85" s="38"/>
      <c r="AI85" s="38">
        <f>IF($AK85="",$AI79,IF($AM85="",$AI79,$AI79+1))</f>
        <v>0</v>
      </c>
      <c r="AJ85" s="38" t="s">
        <v>143</v>
      </c>
      <c r="AK85" s="109">
        <f>IF(A86="","",A86)</f>
      </c>
      <c r="AL85" s="110" t="str">
        <f>IF(AK85="","",VLOOKUP(AK85,Seznam!$A$5:$E$244,2,1))&amp;" "&amp;IF(AK85="","",VLOOKUP(AK85,Seznam!$A$5:$E$244,3,1))</f>
        <v> </v>
      </c>
      <c r="AM85" s="110">
        <f>IF(A92="","",A92)</f>
      </c>
      <c r="AN85" s="110" t="str">
        <f>IF(AM85="","",VLOOKUP(AM85,Seznam!$A$5:$E$244,2,1))&amp;" "&amp;IF(AM85="","",VLOOKUP(AM85,Seznam!$A$5:$E$244,3,1))</f>
        <v> </v>
      </c>
      <c r="AO85" s="126"/>
      <c r="AP85" s="112"/>
      <c r="AQ85" s="112"/>
      <c r="AR85" s="112"/>
      <c r="AS85" s="112"/>
      <c r="AT85" s="131"/>
      <c r="AU85" s="65" t="s">
        <v>44</v>
      </c>
      <c r="AV85" s="54" t="str">
        <f>IF($AU85="","",IF($AU85="1",Seznam!$H$3,Seznam!$J$3))</f>
        <v>14.9.2014</v>
      </c>
      <c r="AW85" s="64"/>
      <c r="AX85" s="75"/>
      <c r="AY85" s="180">
        <f>IF(A92="","",IF(A90="","",A90))</f>
      </c>
      <c r="AZ85">
        <f>IF($AO85="",IF($AT85="-wo",2,0),IF(COUNTIF($AO85:$AS85,"&gt;0")&gt;COUNTIF($AO85:$AS85,"&lt;0"),2,1))</f>
        <v>0</v>
      </c>
      <c r="BA85">
        <f>IF($AO88="",IF($AT88="-wo",2,0),IF(COUNTIF($AO88:$AS88,"&gt;0")&gt;COUNTIF($AO88:$AS88,"&lt;0"),2,1))</f>
        <v>0</v>
      </c>
      <c r="BB85">
        <f>IF($AO90="",IF($AT90="wo",2,0),IF(COUNTIF($AO90:$AS90,"&lt;0")&gt;COUNTIF($AO90:$AS90,"&gt;0"),2,1))</f>
        <v>0</v>
      </c>
      <c r="BC85">
        <f>IF($AA86=1,$A86,IF($AA88=1,$A88,IF($AA90=1,$A90,IF($AA92=1,$A92,""))))</f>
      </c>
    </row>
    <row r="86" spans="1:55" ht="19.5" customHeight="1" thickBot="1">
      <c r="A86" s="162"/>
      <c r="B86" s="166" t="str">
        <f>IF(A86="","",VLOOKUP(A86,Seznam!$A$5:$E$244,2,1))&amp;" "&amp;IF(A86="","",VLOOKUP(A86,Seznam!$A$5:$E$244,3,1))</f>
        <v> </v>
      </c>
      <c r="C86" s="165" t="str">
        <f>IF(H86="",IF(M86="",IF(R86="","NE","ANO"),"ANO"),"ANO")</f>
        <v>NE</v>
      </c>
      <c r="D86" s="152"/>
      <c r="E86" s="153"/>
      <c r="F86" s="152"/>
      <c r="G86" s="154"/>
      <c r="H86" s="197">
        <f>IF($AO88="",IF($AT88="","",IF($AT88="wo",0,CEILING($AM$1/2,1))),COUNTIF($AO88:$AS88,"&gt;0"))</f>
      </c>
      <c r="I86" s="197"/>
      <c r="J86" s="30" t="s">
        <v>11</v>
      </c>
      <c r="K86" s="198">
        <f>IF($AO88="",IF($AT88="","",IF($AT88="wo",CEILING($AM$1/2,1),0)),COUNTIF($AO88:$AS88,"&lt;0"))</f>
      </c>
      <c r="L86" s="198"/>
      <c r="M86" s="197">
        <f>IF($AO90="",IF($AT90="","",IF($AT90="wo",CEILING($AM$1/2,1),0)),COUNTIF($AO90:$AS90,"&lt;0"))</f>
      </c>
      <c r="N86" s="197"/>
      <c r="O86" s="30" t="s">
        <v>11</v>
      </c>
      <c r="P86" s="198">
        <f>IF($AO90="",IF($AT90="","",IF($AT90="wo",0,CEILING($AM$1/2,1))),COUNTIF($AO90:$AS90,"&gt;0"))</f>
      </c>
      <c r="Q86" s="198"/>
      <c r="R86" s="197">
        <f>IF($AO85="",IF($AT85="","",IF($AT85="wo",0,CEILING($AM$1/2,1))),COUNTIF($AO85:$AS85,"&gt;0"))</f>
      </c>
      <c r="S86" s="197"/>
      <c r="T86" s="30" t="s">
        <v>11</v>
      </c>
      <c r="U86" s="198">
        <f>IF($AO85="",IF($AT85="","",IF($AT85="wo",CEILING($AM$1/2,1),0)),COUNTIF($AO85:$AS85,"&lt;0"))</f>
      </c>
      <c r="V86" s="198"/>
      <c r="W86" s="199">
        <f>IF(C86="ANO",AZ85+BA85+BB85,"")</f>
      </c>
      <c r="X86" s="12">
        <f>IF(C86="ANO",IF(H86="",0,H86)+IF(M86="",0,M86)+IF(R86="",0,R86),"")</f>
      </c>
      <c r="Y86" s="13" t="s">
        <v>11</v>
      </c>
      <c r="Z86" s="14">
        <f>IF(C86="ANO",IF(K86="",0,K86)+IF(P86="",0,P86)+IF(U86="",0,U86),"")</f>
      </c>
      <c r="AA86" s="200"/>
      <c r="AB86" s="2">
        <f>IF(A86="","",VLOOKUP(A86,Seznam!$A$5:$E$244,4,1))</f>
      </c>
      <c r="AC86" s="3" t="s">
        <v>12</v>
      </c>
      <c r="AD86" s="2">
        <f>IF(A92="","",VLOOKUP(A92,Seznam!$A$5:$E$244,4,1))</f>
      </c>
      <c r="AE86" s="2" t="str">
        <f>IF($AV85="","",$AV85)</f>
        <v>14.9.2014</v>
      </c>
      <c r="AF86" s="3">
        <f>IF($AW85="","",$AW85)</f>
      </c>
      <c r="AG86" s="3">
        <f>IF($AX85="","",$AX85)</f>
      </c>
      <c r="AI86" s="38">
        <f>IF($AK86="",$AI85,IF($AM86="",$AI85,$AI85+1))</f>
        <v>0</v>
      </c>
      <c r="AJ86" s="38" t="s">
        <v>143</v>
      </c>
      <c r="AK86" s="114">
        <f>IF(A88="","",A88)</f>
      </c>
      <c r="AL86" s="115" t="str">
        <f>IF(AK86="","",VLOOKUP(AK86,Seznam!$A$5:$E$244,2,1))&amp;" "&amp;IF(AK86="","",VLOOKUP(AK86,Seznam!$A$5:$E$244,3,1))</f>
        <v> </v>
      </c>
      <c r="AM86" s="115">
        <f>IF(A90="","",A90)</f>
      </c>
      <c r="AN86" s="115" t="str">
        <f>IF(AM86="","",VLOOKUP(AM86,Seznam!$A$5:$E$244,2,1))&amp;" "&amp;IF(AM86="","",VLOOKUP(AM86,Seznam!$A$5:$E$244,3,1))</f>
        <v> </v>
      </c>
      <c r="AO86" s="116"/>
      <c r="AP86" s="117"/>
      <c r="AQ86" s="117"/>
      <c r="AR86" s="117"/>
      <c r="AS86" s="117"/>
      <c r="AT86" s="163"/>
      <c r="AU86" s="65" t="s">
        <v>44</v>
      </c>
      <c r="AV86" s="54" t="str">
        <f>IF($AU86="","",IF($AU86="1",Seznam!$H$3,Seznam!$J$3))</f>
        <v>14.9.2014</v>
      </c>
      <c r="AW86" s="64"/>
      <c r="AX86" s="75"/>
      <c r="AY86" s="180">
        <f>IF(A92="",IF(A86="","",A86),A92)</f>
      </c>
      <c r="AZ86">
        <f>IF($AO86="",IF($AT86="-wo",2,0),IF(COUNTIF($AO86:$AS86,"&gt;0")&gt;COUNTIF($AO86:$AS86,"&lt;0"),2,1))</f>
        <v>0</v>
      </c>
      <c r="BA86">
        <f>IF($AO88="",IF($AT88="wo",2,0),IF(COUNTIF($AO88:$AS88,"&lt;0")&gt;COUNTIF($AO88:$AS88,"&gt;0"),2,1))</f>
        <v>0</v>
      </c>
      <c r="BB86">
        <f>IF($AO89="",IF($AT89="-wo",2,0),IF(COUNTIF($AO89:$AS89,"&gt;0")&gt;COUNTIF($AO89:$AS89,"&lt;0"),2,1))</f>
        <v>0</v>
      </c>
      <c r="BC86">
        <f>IF($AA86=2,$A86,IF($AA88=2,$A88,IF($AA90=2,$A90,IF($AA92=2,$A92,""))))</f>
      </c>
    </row>
    <row r="87" spans="1:55" ht="19.5" customHeight="1" thickBot="1">
      <c r="A87" s="16"/>
      <c r="B87" s="17">
        <f>IF(A86="","",VLOOKUP(A86,Seznam!$A$5:$E$244,5,1))</f>
      </c>
      <c r="C87" s="155"/>
      <c r="D87" s="155"/>
      <c r="E87" s="155"/>
      <c r="F87" s="155"/>
      <c r="G87" s="155"/>
      <c r="H87" s="201">
        <f>IF($AO88="",IF($AT88="","","W.O."),AO88&amp;",  "&amp;AP88&amp;",  "&amp;AQ88&amp;IF(AR88="","",",  "&amp;AR88)&amp;IF(AS88="","",",  "&amp;AS88))</f>
      </c>
      <c r="I87" s="202"/>
      <c r="J87" s="202"/>
      <c r="K87" s="202"/>
      <c r="L87" s="203"/>
      <c r="M87" s="201">
        <f>IF($AO90="",IF($AT90="","","W.O."),-AO90&amp;",  "&amp;-AP90&amp;",  "&amp;-AQ90&amp;IF(AR90="","",",  "&amp;-AR90)&amp;IF(AS90="","",",  "&amp;-AS90))</f>
      </c>
      <c r="N87" s="202"/>
      <c r="O87" s="202"/>
      <c r="P87" s="202"/>
      <c r="Q87" s="203"/>
      <c r="R87" s="201">
        <f>IF($AO85="",IF($AT85="","","W.O."),AO85&amp;",  "&amp;AP85&amp;",  "&amp;AQ85&amp;IF(AR85="","",",  "&amp;AR85)&amp;IF(AS85="","",",  "&amp;AS85))</f>
      </c>
      <c r="S87" s="202"/>
      <c r="T87" s="202"/>
      <c r="U87" s="202"/>
      <c r="V87" s="203"/>
      <c r="W87" s="199">
        <f>IF(B87="ANO",IF(G87="",0,G87)+IF(L87="",0,L87)+IF(Q87="",0,Q87),"")</f>
      </c>
      <c r="X87" s="18"/>
      <c r="Y87" s="19"/>
      <c r="Z87" s="20"/>
      <c r="AA87" s="200"/>
      <c r="AB87" s="2">
        <f>IF(A88="","",VLOOKUP(A88,Seznam!$A$5:$E$244,4,1))</f>
      </c>
      <c r="AC87" s="3" t="s">
        <v>12</v>
      </c>
      <c r="AD87" s="2">
        <f>IF(A90="","",VLOOKUP(A90,Seznam!$A$5:$E$244,4,1))</f>
      </c>
      <c r="AE87" s="2" t="str">
        <f>IF($AV86="","",$AV86)</f>
        <v>14.9.2014</v>
      </c>
      <c r="AF87" s="3">
        <f>IF($AW86="","",$AW86)</f>
      </c>
      <c r="AG87" s="3">
        <f>IF($AX86="","",$AX86)</f>
      </c>
      <c r="AI87" s="38">
        <f>IF($AK87="",$AI86,IF($AM87="",$AI86,$AI86+1))</f>
        <v>0</v>
      </c>
      <c r="AJ87" s="38" t="s">
        <v>144</v>
      </c>
      <c r="AK87" s="114">
        <f>IF(A92="","",A92)</f>
      </c>
      <c r="AL87" s="115" t="str">
        <f>IF(AK87="","",VLOOKUP(AK87,Seznam!$A$5:$E$244,2,1))&amp;" "&amp;IF(AK87="","",VLOOKUP(AK87,Seznam!$A$5:$E$244,3,1))</f>
        <v> </v>
      </c>
      <c r="AM87" s="115">
        <f>IF(A90="","",A90)</f>
      </c>
      <c r="AN87" s="115" t="str">
        <f>IF(AM87="","",VLOOKUP(AM87,Seznam!$A$5:$E$244,2,1))&amp;" "&amp;IF(AM87="","",VLOOKUP(AM87,Seznam!$A$5:$E$244,3,1))</f>
        <v> </v>
      </c>
      <c r="AO87" s="116"/>
      <c r="AP87" s="117"/>
      <c r="AQ87" s="117"/>
      <c r="AR87" s="117"/>
      <c r="AS87" s="117"/>
      <c r="AT87" s="163"/>
      <c r="AU87" s="65" t="s">
        <v>44</v>
      </c>
      <c r="AV87" s="54" t="str">
        <f>IF($AU87="","",IF($AU87="1",Seznam!$H$3,Seznam!$J$3))</f>
        <v>14.9.2014</v>
      </c>
      <c r="AW87" s="64"/>
      <c r="AX87" s="75"/>
      <c r="AY87" s="180">
        <f>IF(A92="","",IF(A88="","",A88))</f>
      </c>
      <c r="AZ87">
        <f>IF($AO86="",IF($AT86="wo",2,0),IF(COUNTIF($AO86:$AS86,"&lt;0")&gt;COUNTIF($AO86:$AS86,"&gt;0"),2,1))</f>
        <v>0</v>
      </c>
      <c r="BA87">
        <f>IF($AO87="",IF($AT87="wo",2,0),IF(COUNTIF($AO87:$AS87,"&lt;0")&gt;COUNTIF($AO87:$AS87,"&gt;0"),2,1))</f>
        <v>0</v>
      </c>
      <c r="BB87">
        <f>IF($AO90="",IF($AT90="-wo",2,0),IF(COUNTIF($AO90:$AS90,"&gt;0")&gt;COUNTIF($AO90:$AS90,"&lt;0"),2,1))</f>
        <v>0</v>
      </c>
      <c r="BC87">
        <f>IF($AA86=3,$A86,IF($AA88=3,$A88,IF($AA90=3,$A90,IF($AA92=3,$A92,""))))</f>
      </c>
    </row>
    <row r="88" spans="1:55" ht="19.5" customHeight="1" thickBot="1">
      <c r="A88" s="162"/>
      <c r="B88" s="11" t="str">
        <f>IF(A88="","",VLOOKUP(A88,Seznam!$A$5:$E$244,2,1))&amp;" "&amp;IF(A88="","",VLOOKUP(A88,Seznam!$A$5:$E$244,3,1))</f>
        <v> </v>
      </c>
      <c r="C88" s="197">
        <f>IF($AO88="",IF($AT88="","",IF($AT88="wo",CEILING($AM$1/2,1),0)),COUNTIF($AO88:$AS88,"&lt;0"))</f>
      </c>
      <c r="D88" s="197"/>
      <c r="E88" s="30" t="s">
        <v>11</v>
      </c>
      <c r="F88" s="198">
        <f>IF($AO88="",IF($AT88="","",IF($AT88="wo",0,CEILING($AM$1/2,1))),COUNTIF($AO88:$AS88,"&gt;0"))</f>
      </c>
      <c r="G88" s="198"/>
      <c r="H88" s="165" t="str">
        <f>IF(M88="",IF(R88="",IF(C88="","NE","ANO"),"ANO"),"ANO")</f>
        <v>NE</v>
      </c>
      <c r="I88" s="152"/>
      <c r="J88" s="153"/>
      <c r="K88" s="152"/>
      <c r="L88" s="154"/>
      <c r="M88" s="197">
        <f>IF($AO86="",IF($AT86="","",IF($AT86="wo",0,CEILING($AM$1/2,1))),COUNTIF($AO86:$AS86,"&gt;0"))</f>
      </c>
      <c r="N88" s="197"/>
      <c r="O88" s="30" t="s">
        <v>11</v>
      </c>
      <c r="P88" s="198">
        <f>IF($AO86="",IF($AT86="","",IF($AT86="wo",CEILING($AM$1/2,1),0)),COUNTIF($AO86:$AS86,"&lt;0"))</f>
      </c>
      <c r="Q88" s="198"/>
      <c r="R88" s="197">
        <f>IF($AO89="",IF($AT89="","",IF($AT89="wo",0,CEILING($AM$1/2,1))),COUNTIF($AO89:$AS89,"&gt;0"))</f>
      </c>
      <c r="S88" s="197"/>
      <c r="T88" s="30" t="s">
        <v>11</v>
      </c>
      <c r="U88" s="198">
        <f>IF($AO89="",IF($AT89="","",IF($AT89="wo",CEILING($AM$1/2,1),0)),COUNTIF($AO89:$AS89,"&lt;0"))</f>
      </c>
      <c r="V88" s="198"/>
      <c r="W88" s="199">
        <f>IF(H88="ANO",AZ86+BA86+BB86,"")</f>
      </c>
      <c r="X88" s="12">
        <f>IF(H88="ANO",IF(C88="",0,C88)+IF(M88="",0,M88)+IF(R88="",0,R88),"")</f>
      </c>
      <c r="Y88" s="13" t="s">
        <v>11</v>
      </c>
      <c r="Z88" s="14">
        <f>IF(H88="ANO",IF(F88="",0,F88)+IF(P88="",0,P88)+IF(U88="",0,U88),"")</f>
      </c>
      <c r="AA88" s="200"/>
      <c r="AB88" s="2">
        <f>IF(A92="","",VLOOKUP(A92,Seznam!$A$5:$E$244,4,1))</f>
      </c>
      <c r="AC88" s="3" t="s">
        <v>12</v>
      </c>
      <c r="AD88" s="2">
        <f>IF(A90="","",VLOOKUP(A90,Seznam!$A$5:$E$244,4,1))</f>
      </c>
      <c r="AE88" s="2" t="str">
        <f>IF($AV87="","",$AV87)</f>
        <v>14.9.2014</v>
      </c>
      <c r="AF88" s="3">
        <f>IF($AW87="","",$AW87)</f>
      </c>
      <c r="AG88" s="3">
        <f>IF($AX87="","",$AX87)</f>
      </c>
      <c r="AI88" s="38">
        <f>IF($AK88="",$AI87,IF($AM88="",$AI87,$AI87+1))</f>
        <v>0</v>
      </c>
      <c r="AJ88" s="108" t="s">
        <v>144</v>
      </c>
      <c r="AK88" s="114">
        <f>IF(A86="","",A86)</f>
      </c>
      <c r="AL88" s="115" t="str">
        <f>IF(AK88="","",VLOOKUP(AK88,Seznam!$A$5:$E$244,2,1))&amp;" "&amp;IF(AK88="","",VLOOKUP(AK88,Seznam!$A$5:$E$244,3,1))</f>
        <v> </v>
      </c>
      <c r="AM88" s="115">
        <f>IF(A88="","",A88)</f>
      </c>
      <c r="AN88" s="115" t="str">
        <f>IF(AM88="","",VLOOKUP(AM88,Seznam!$A$5:$E$244,2,1))&amp;" "&amp;IF(AM88="","",VLOOKUP(AM88,Seznam!$A$5:$E$244,3,1))</f>
        <v> </v>
      </c>
      <c r="AO88" s="116"/>
      <c r="AP88" s="117"/>
      <c r="AQ88" s="117"/>
      <c r="AR88" s="117"/>
      <c r="AS88" s="117"/>
      <c r="AT88" s="163"/>
      <c r="AU88" s="65" t="s">
        <v>44</v>
      </c>
      <c r="AV88" s="54" t="str">
        <f>IF($AU88="","",IF($AU88="1",Seznam!$H$3,Seznam!$J$3))</f>
        <v>14.9.2014</v>
      </c>
      <c r="AW88" s="64"/>
      <c r="AX88" s="75"/>
      <c r="AY88" s="180">
        <f>IF(A90="","",A90)</f>
      </c>
      <c r="AZ88">
        <f>IF($AO85="",IF($AT85="wo",2,0),IF(COUNTIF($AO85:$AS85,"&lt;0")&gt;COUNTIF($AO85:$AS85,"&gt;0"),2,1))</f>
        <v>0</v>
      </c>
      <c r="BA88">
        <f>IF($AO87="",IF($AT87="-wo",2,0),IF(COUNTIF($AO87:$AS87,"&gt;0")&gt;COUNTIF($AO87:$AS87,"&lt;0"),2,1))</f>
        <v>0</v>
      </c>
      <c r="BB88">
        <f>IF($AO89="",IF($AT89="wo",2,0),IF(COUNTIF($AO89:$AS89,"&lt;0")&gt;COUNTIF($AO89:$AS89,"&gt;0"),2,1))</f>
        <v>0</v>
      </c>
      <c r="BC88">
        <f>IF($AA86=4,$A86,IF($AA88=4,$A88,IF($AA90=4,$A90,IF($AA92=4,$A92,""))))</f>
      </c>
    </row>
    <row r="89" spans="1:51" ht="19.5" customHeight="1" thickBot="1">
      <c r="A89" s="16"/>
      <c r="B89" s="17">
        <f>IF(A88="","",VLOOKUP(A88,Seznam!$A$5:$E$244,5,1))</f>
      </c>
      <c r="C89" s="201">
        <f>IF($AO88="",IF($AT88="","","W.O."),-AO88&amp;",  "&amp;-AP88&amp;",  "&amp;-AQ88&amp;IF(AR88="","",",  "&amp;-AR88)&amp;IF(AS88="","",",  "&amp;-AS88))</f>
      </c>
      <c r="D89" s="202"/>
      <c r="E89" s="202"/>
      <c r="F89" s="202"/>
      <c r="G89" s="203"/>
      <c r="H89" s="155"/>
      <c r="I89" s="155"/>
      <c r="J89" s="155"/>
      <c r="K89" s="155"/>
      <c r="L89" s="155"/>
      <c r="M89" s="201">
        <f>IF($AO86="",IF($AT86="","","W.O."),AO86&amp;",  "&amp;AP86&amp;",  "&amp;AQ86&amp;IF(AR86="","",",  "&amp;AR86)&amp;IF(AS86="","",",  "&amp;AS86))</f>
      </c>
      <c r="N89" s="202"/>
      <c r="O89" s="202"/>
      <c r="P89" s="202"/>
      <c r="Q89" s="203"/>
      <c r="R89" s="201">
        <f>IF($AO89="",IF($AT89="","","W.O."),AO89&amp;",  "&amp;AP89&amp;",  "&amp;AQ89&amp;IF(AR89="","",",  "&amp;AR89)&amp;IF(AS89="","",",  "&amp;AS89))</f>
      </c>
      <c r="S89" s="202"/>
      <c r="T89" s="202"/>
      <c r="U89" s="202"/>
      <c r="V89" s="203"/>
      <c r="W89" s="199">
        <f>IF(B89="ANO",IF(G89="",0,G89)+IF(L89="",0,L89)+IF(Q89="",0,Q89),"")</f>
      </c>
      <c r="X89" s="18"/>
      <c r="Y89" s="19"/>
      <c r="Z89" s="20"/>
      <c r="AA89" s="200"/>
      <c r="AB89" s="2">
        <f>IF(A86="","",VLOOKUP(A86,Seznam!$A$5:$E$244,4,1))</f>
      </c>
      <c r="AC89" s="3" t="s">
        <v>12</v>
      </c>
      <c r="AD89" s="2">
        <f>IF(A88="","",VLOOKUP(A88,Seznam!$A$5:$E$244,4,1))</f>
      </c>
      <c r="AE89" s="2" t="str">
        <f>IF($AV88="","",$AV88)</f>
        <v>14.9.2014</v>
      </c>
      <c r="AF89" s="3">
        <f>IF($AW88="","",$AW88)</f>
      </c>
      <c r="AG89" s="3">
        <f>IF($AX88="","",$AX88)</f>
      </c>
      <c r="AI89" s="38">
        <f>IF($AK89="",$AI88,IF($AM89="",$AI88,$AI88+1))</f>
        <v>0</v>
      </c>
      <c r="AJ89" s="108" t="s">
        <v>145</v>
      </c>
      <c r="AK89" s="114">
        <f>IF(A88="","",A88)</f>
      </c>
      <c r="AL89" s="115" t="str">
        <f>IF(AK89="","",VLOOKUP(AK89,Seznam!$A$5:$E$244,2,1))&amp;" "&amp;IF(AK89="","",VLOOKUP(AK89,Seznam!$A$5:$E$244,3,1))</f>
        <v> </v>
      </c>
      <c r="AM89" s="115">
        <f>IF(A92="","",A92)</f>
      </c>
      <c r="AN89" s="115" t="str">
        <f>IF(AM89="","",VLOOKUP(AM89,Seznam!$A$5:$E$244,2,1))&amp;" "&amp;IF(AM89="","",VLOOKUP(AM89,Seznam!$A$5:$E$244,3,1))</f>
        <v> </v>
      </c>
      <c r="AO89" s="116"/>
      <c r="AP89" s="117"/>
      <c r="AQ89" s="117"/>
      <c r="AR89" s="117"/>
      <c r="AS89" s="117"/>
      <c r="AT89" s="163"/>
      <c r="AU89" s="65" t="s">
        <v>44</v>
      </c>
      <c r="AV89" s="54" t="str">
        <f>IF($AU89="","",IF($AU89="1",Seznam!$H$3,Seznam!$J$3))</f>
        <v>14.9.2014</v>
      </c>
      <c r="AW89" s="64"/>
      <c r="AX89" s="75"/>
      <c r="AY89" s="180">
        <f>IF(A92="","",IF(A86="","",A86))</f>
      </c>
    </row>
    <row r="90" spans="1:51" ht="19.5" customHeight="1" thickBot="1">
      <c r="A90" s="162"/>
      <c r="B90" s="11" t="str">
        <f>IF(A90="","",VLOOKUP(A90,Seznam!$A$5:$E$244,2,1))&amp;" "&amp;IF(A90="","",VLOOKUP(A90,Seznam!$A$5:$E$244,3,1))</f>
        <v> </v>
      </c>
      <c r="C90" s="197">
        <f>IF($AO90="",IF($AT90="","",IF($AT90="wo",0,CEILING($AM$1/2,1))),COUNTIF($AO90:$AS90,"&gt;0"))</f>
      </c>
      <c r="D90" s="197"/>
      <c r="E90" s="30" t="s">
        <v>11</v>
      </c>
      <c r="F90" s="198">
        <f>IF($AO90="",IF($AT90="","",IF($AT90="wo",CEILING($AM$1/2,1),0)),COUNTIF($AO90:$AS90,"&lt;0"))</f>
      </c>
      <c r="G90" s="198"/>
      <c r="H90" s="197">
        <f>IF($AO86="",IF($AT86="","",IF($AT86="wo",CEILING($AM$1/2,1),0)),COUNTIF($AO86:$AS86,"&lt;0"))</f>
      </c>
      <c r="I90" s="197"/>
      <c r="J90" s="30" t="s">
        <v>11</v>
      </c>
      <c r="K90" s="198">
        <f>IF($AO86="",IF($AT86="","",IF($AT86="wo",0,CEILING($AM$1/2,1))),COUNTIF($AO86:$AS86,"&gt;0"))</f>
      </c>
      <c r="L90" s="198"/>
      <c r="M90" s="165" t="str">
        <f>IF(R90="",IF(C90="",IF(H90="","NE","ANO"),"ANO"),"ANO")</f>
        <v>NE</v>
      </c>
      <c r="N90" s="152"/>
      <c r="O90" s="153"/>
      <c r="P90" s="152"/>
      <c r="Q90" s="154"/>
      <c r="R90" s="197">
        <f>IF($AO87="",IF($AT87="","",IF($AT87="wo",CEILING($AM$1/2,1),0)),COUNTIF($AO87:$AS87,"&lt;0"))</f>
      </c>
      <c r="S90" s="197"/>
      <c r="T90" s="30" t="s">
        <v>11</v>
      </c>
      <c r="U90" s="198">
        <f>IF($AO87="",IF($AT87="","",IF($AT87="wo",0,CEILING($AM$1/2,1))),COUNTIF($AO87:$AS87,"&gt;0"))</f>
      </c>
      <c r="V90" s="198"/>
      <c r="W90" s="199">
        <f>IF(M90="ANO",AZ87+BA87+BB87,"")</f>
      </c>
      <c r="X90" s="12">
        <f>IF(M90="ANO",IF(H90="",0,H90)+IF(C90="",0,C90)+IF(R90="",0,R90),"")</f>
      </c>
      <c r="Y90" s="13" t="s">
        <v>11</v>
      </c>
      <c r="Z90" s="14">
        <f>IF(M90="ANO",IF(K90="",0,K90)+IF(F90="",0,F90)+IF(U90="",0,U90),"")</f>
      </c>
      <c r="AA90" s="200"/>
      <c r="AB90" s="2">
        <f>IF(A88="","",VLOOKUP(A88,Seznam!$A$5:$E$244,4,1))</f>
      </c>
      <c r="AC90" s="3" t="s">
        <v>12</v>
      </c>
      <c r="AD90" s="2">
        <f>IF(A92="","",VLOOKUP(A92,Seznam!$A$5:$E$244,4,1))</f>
      </c>
      <c r="AE90" s="2" t="str">
        <f>IF($AV89="","",$AV89)</f>
        <v>14.9.2014</v>
      </c>
      <c r="AF90" s="3">
        <f>IF($AW89="","",$AW89)</f>
      </c>
      <c r="AG90" s="3">
        <f>IF($AX89="","",$AX89)</f>
      </c>
      <c r="AI90" s="38">
        <f>IF($AK90="",$AI89,IF($AM90="",$AI89,$AI89+1))</f>
        <v>0</v>
      </c>
      <c r="AJ90" s="108" t="s">
        <v>145</v>
      </c>
      <c r="AK90" s="119">
        <f>IF(A90="","",A90)</f>
      </c>
      <c r="AL90" s="120" t="str">
        <f>IF(AK90="","",VLOOKUP(AK90,Seznam!$A$5:$E$244,2,1))&amp;" "&amp;IF(AK90="","",VLOOKUP(AK90,Seznam!$A$5:$E$244,3,1))</f>
        <v> </v>
      </c>
      <c r="AM90" s="120">
        <f>IF(A86="","",A86)</f>
      </c>
      <c r="AN90" s="120" t="str">
        <f>IF(AM90="","",VLOOKUP(AM90,Seznam!$A$5:$E$244,2,1))&amp;" "&amp;IF(AM90="","",VLOOKUP(AM90,Seznam!$A$5:$E$244,3,1))</f>
        <v> </v>
      </c>
      <c r="AO90" s="121"/>
      <c r="AP90" s="122"/>
      <c r="AQ90" s="122"/>
      <c r="AR90" s="122"/>
      <c r="AS90" s="122"/>
      <c r="AT90" s="164"/>
      <c r="AU90" s="65" t="s">
        <v>44</v>
      </c>
      <c r="AV90" s="54" t="str">
        <f>IF($AU90="","",IF($AU90="1",Seznam!$H$3,Seznam!$J$3))</f>
        <v>14.9.2014</v>
      </c>
      <c r="AW90" s="64"/>
      <c r="AX90" s="75"/>
      <c r="AY90" s="180">
        <f>IF(A92="",IF(A88="","",A88),A92)</f>
      </c>
    </row>
    <row r="91" spans="1:48" ht="19.5" customHeight="1" thickBot="1">
      <c r="A91" s="16"/>
      <c r="B91" s="17">
        <f>IF(A90="","",VLOOKUP(A90,Seznam!$A$5:$E$244,5,1))</f>
      </c>
      <c r="C91" s="201">
        <f>IF($AO90="",IF($AT90="","","W.O."),AO90&amp;",  "&amp;AP90&amp;",  "&amp;AQ90&amp;IF(AR90="","",",  "&amp;AR90)&amp;IF(AS90="","",",  "&amp;AS90))</f>
      </c>
      <c r="D91" s="202"/>
      <c r="E91" s="202"/>
      <c r="F91" s="202"/>
      <c r="G91" s="203"/>
      <c r="H91" s="201">
        <f>IF($AO86="",IF($AT86="","","W.O."),-AO86&amp;",  "&amp;-AP86&amp;",  "&amp;-AQ86&amp;IF(AR86="","",",  "&amp;-AR86)&amp;IF(AS86="","",",  "&amp;-AS86))</f>
      </c>
      <c r="I91" s="202"/>
      <c r="J91" s="202"/>
      <c r="K91" s="202"/>
      <c r="L91" s="203"/>
      <c r="M91" s="155"/>
      <c r="N91" s="155"/>
      <c r="O91" s="155"/>
      <c r="P91" s="155"/>
      <c r="Q91" s="155"/>
      <c r="R91" s="201">
        <f>IF($AO87="",IF($AT87="","","W.O."),-AO87&amp;",  "&amp;-AP87&amp;",  "&amp;-AQ87&amp;IF(AR87="","",",  "&amp;-AR87)&amp;IF(AS87="","",",  "&amp;-AS87))</f>
      </c>
      <c r="S91" s="202"/>
      <c r="T91" s="202"/>
      <c r="U91" s="202"/>
      <c r="V91" s="203"/>
      <c r="W91" s="199">
        <f>IF(B91="ANO",IF(G91="",0,G91)+IF(L91="",0,L91)+IF(Q91="",0,Q91),"")</f>
      </c>
      <c r="X91" s="18"/>
      <c r="Y91" s="19"/>
      <c r="Z91" s="20"/>
      <c r="AA91" s="200"/>
      <c r="AB91" s="2">
        <f>IF(A90="","",VLOOKUP(A90,Seznam!$A$5:$E$244,4,1))</f>
      </c>
      <c r="AC91" s="3" t="s">
        <v>12</v>
      </c>
      <c r="AD91" s="2">
        <f>IF(A86="","",VLOOKUP(A86,Seznam!$A$5:$E$244,4,1))</f>
      </c>
      <c r="AE91" s="2" t="str">
        <f>IF($AV90="","",$AV90)</f>
        <v>14.9.2014</v>
      </c>
      <c r="AF91" s="3">
        <f>IF($AW90="","",$AW90)</f>
      </c>
      <c r="AG91" s="3">
        <f>IF($AX90="","",$AX90)</f>
      </c>
      <c r="AI91" s="38"/>
      <c r="AT91" s="62"/>
      <c r="AU91" s="61"/>
      <c r="AV91" s="67"/>
    </row>
    <row r="92" spans="1:48" ht="19.5" customHeight="1" thickBot="1">
      <c r="A92" s="162"/>
      <c r="B92" s="11" t="str">
        <f>IF(A92="","",VLOOKUP(A92,Seznam!$A$5:$E$244,2,1))&amp;" "&amp;IF(A92="","",VLOOKUP(A92,Seznam!$A$5:$E$244,3,1))</f>
        <v> </v>
      </c>
      <c r="C92" s="197">
        <f>IF($AO85="",IF($AT85="","",IF($AT85="wo",CEILING($AM$1/2,1),0)),COUNTIF($AO85:$AS85,"&lt;0"))</f>
      </c>
      <c r="D92" s="197"/>
      <c r="E92" s="30" t="s">
        <v>11</v>
      </c>
      <c r="F92" s="198">
        <f>IF($AO85="",IF($AT85="","",IF($AT85="wo",0,CEILING($AM$1/2,1))),COUNTIF($AO85:$AS85,"&gt;0"))</f>
      </c>
      <c r="G92" s="198"/>
      <c r="H92" s="197">
        <f>IF($AO89="",IF($AT89="","",IF($AT89="wo",CEILING($AM$1/2,1),0)),COUNTIF($AO89:$AS89,"&lt;0"))</f>
      </c>
      <c r="I92" s="197"/>
      <c r="J92" s="30" t="s">
        <v>11</v>
      </c>
      <c r="K92" s="198">
        <f>IF($AO89="",IF($AT89="","",IF($AT89="wo",0,CEILING($AM$1/2,1))),COUNTIF($AO89:$AS89,"&gt;0"))</f>
      </c>
      <c r="L92" s="198"/>
      <c r="M92" s="197">
        <f>IF($AO87="",IF($AT87="","",IF($AT87="wo",0,CEILING($AM$1/2,1))),COUNTIF($AO87:$AS87,"&gt;0"))</f>
      </c>
      <c r="N92" s="197"/>
      <c r="O92" s="30" t="s">
        <v>11</v>
      </c>
      <c r="P92" s="198">
        <f>IF($AO87="",IF($AT87="","",IF($AT87="wo",CEILING($AM$1/2,1),0)),COUNTIF($AO87:$AS87,"&lt;0"))</f>
      </c>
      <c r="Q92" s="198"/>
      <c r="R92" s="165" t="str">
        <f>IF(C92="",IF(H92="",IF(M92="","NE","ANO"),"ANO"),"ANO")</f>
        <v>NE</v>
      </c>
      <c r="S92" s="156"/>
      <c r="T92" s="157"/>
      <c r="U92" s="156"/>
      <c r="V92" s="158"/>
      <c r="W92" s="199">
        <f>IF(R92="ANO",AZ88+BA88+BB88,"")</f>
      </c>
      <c r="X92" s="12">
        <f>IF(R92="ANO",IF(H92="",0,H92)+IF(M92="",0,M92)+IF(C92="",0,C92),"")</f>
      </c>
      <c r="Y92" s="13" t="s">
        <v>11</v>
      </c>
      <c r="Z92" s="14">
        <f>IF(R92="ANO",IF(K92="",0,K92)+IF(P92="",0,P92)+IF(F92="",0,F92),"")</f>
      </c>
      <c r="AA92" s="200"/>
      <c r="AB92" s="15"/>
      <c r="AC92" s="15"/>
      <c r="AD92" s="15"/>
      <c r="AE92" s="10"/>
      <c r="AF92" s="15"/>
      <c r="AG92" s="15"/>
      <c r="AI92" s="38"/>
      <c r="AU92" s="61"/>
      <c r="AV92" s="67"/>
    </row>
    <row r="93" spans="1:48" ht="19.5" customHeight="1" thickBot="1">
      <c r="A93" s="16"/>
      <c r="B93" s="17">
        <f>IF(A92="","",VLOOKUP(A92,Seznam!$A$5:$E$244,5,1))</f>
      </c>
      <c r="C93" s="201">
        <f>IF($AO85="",IF($AT85="","","W.O."),-AO85&amp;",  "&amp;-AP85&amp;",  "&amp;-AQ85&amp;IF(AR85="","",",  "&amp;-AR85)&amp;IF(AS85="","",",  "&amp;-AS85))</f>
      </c>
      <c r="D93" s="202"/>
      <c r="E93" s="202"/>
      <c r="F93" s="202"/>
      <c r="G93" s="203"/>
      <c r="H93" s="201">
        <f>IF($AO89="",IF($AT89="","","W.O."),-AO89&amp;",  "&amp;-AP89&amp;",  "&amp;-AQ89&amp;IF(AR89="","",",  "&amp;-AR89)&amp;IF(AS89="","",",  "&amp;-AS89))</f>
      </c>
      <c r="I93" s="202"/>
      <c r="J93" s="202"/>
      <c r="K93" s="202"/>
      <c r="L93" s="203"/>
      <c r="M93" s="201">
        <f>IF($AO87="",IF($AT87="","","W.O."),AO87&amp;",  "&amp;AP87&amp;",  "&amp;AQ87&amp;IF(AR87="","",",  "&amp;AR87)&amp;IF(AS87="","",",  "&amp;AS87))</f>
      </c>
      <c r="N93" s="202"/>
      <c r="O93" s="202"/>
      <c r="P93" s="202"/>
      <c r="Q93" s="203"/>
      <c r="R93" s="159"/>
      <c r="S93" s="160"/>
      <c r="T93" s="160"/>
      <c r="U93" s="160"/>
      <c r="V93" s="161"/>
      <c r="W93" s="199">
        <f>IF(B93="ANO",IF(G93="",0,G93)+IF(L93="",0,L93)+IF(Q93="",0,Q93),"")</f>
      </c>
      <c r="X93" s="18"/>
      <c r="Y93" s="19"/>
      <c r="Z93" s="20"/>
      <c r="AA93" s="200"/>
      <c r="AB93" s="15"/>
      <c r="AC93" s="15"/>
      <c r="AD93" s="15"/>
      <c r="AE93" s="10"/>
      <c r="AF93" s="15"/>
      <c r="AG93" s="15"/>
      <c r="AI93" s="38"/>
      <c r="AU93" s="61"/>
      <c r="AV93" s="67"/>
    </row>
    <row r="94" spans="1:2" ht="19.5" customHeight="1">
      <c r="A94" s="26"/>
      <c r="B94" s="27"/>
    </row>
    <row r="95" spans="1:51" s="38" customFormat="1" ht="30.75" customHeight="1">
      <c r="A95" s="172"/>
      <c r="B95" s="212" t="str">
        <f>+Seznam!$C$2</f>
        <v>STEN MARKETING OPEN 2014</v>
      </c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179"/>
      <c r="AI95" s="39"/>
      <c r="AJ95" s="39"/>
      <c r="AK95" s="41"/>
      <c r="AL95" s="40"/>
      <c r="AM95" s="40"/>
      <c r="AN95" s="40"/>
      <c r="AO95" s="40"/>
      <c r="AP95" s="40"/>
      <c r="AQ95" s="40"/>
      <c r="AR95" s="61"/>
      <c r="AS95" s="67"/>
      <c r="AT95" s="62"/>
      <c r="AU95" s="62"/>
      <c r="AV95"/>
      <c r="AW95"/>
      <c r="AX95"/>
      <c r="AY95"/>
    </row>
    <row r="96" spans="1:51" s="38" customFormat="1" ht="19.5" customHeight="1">
      <c r="A96" s="43"/>
      <c r="B96" s="43" t="str">
        <f>+Seznam!$C$3</f>
        <v>Praha</v>
      </c>
      <c r="C96" s="43"/>
      <c r="D96" s="44"/>
      <c r="E96" s="44"/>
      <c r="F96" s="44"/>
      <c r="G96" s="45"/>
      <c r="H96" s="45"/>
      <c r="I96" s="39"/>
      <c r="J96" s="39"/>
      <c r="K96" s="42"/>
      <c r="L96" s="39"/>
      <c r="M96" s="39"/>
      <c r="N96" s="39"/>
      <c r="O96" s="43"/>
      <c r="P96" s="45"/>
      <c r="Q96" s="45"/>
      <c r="R96" s="45"/>
      <c r="S96" s="45"/>
      <c r="T96" s="45"/>
      <c r="U96" s="45"/>
      <c r="V96" s="45"/>
      <c r="W96" s="45"/>
      <c r="X96" s="45"/>
      <c r="Y96" s="46"/>
      <c r="Z96" s="43"/>
      <c r="AA96" s="43"/>
      <c r="AB96" s="43"/>
      <c r="AC96" s="43"/>
      <c r="AD96" s="44" t="str">
        <f>+Seznam!$H$3&amp;IF(+Seznam!$J$3="",""," - ")&amp;IF(+Seznam!$J$3="","",+Seznam!$J$3)</f>
        <v>14.9.2014</v>
      </c>
      <c r="AE96" s="181"/>
      <c r="AI96" s="45"/>
      <c r="AJ96" s="45"/>
      <c r="AK96" s="124"/>
      <c r="AL96" s="40"/>
      <c r="AM96" s="40"/>
      <c r="AN96" s="40"/>
      <c r="AO96" s="40"/>
      <c r="AP96" s="40"/>
      <c r="AQ96" s="40"/>
      <c r="AR96" s="61"/>
      <c r="AS96" s="67"/>
      <c r="AT96" s="62"/>
      <c r="AU96" s="62"/>
      <c r="AV96"/>
      <c r="AW96"/>
      <c r="AX96"/>
      <c r="AY96"/>
    </row>
    <row r="97" spans="1:51" s="38" customFormat="1" ht="30" customHeight="1">
      <c r="A97" s="146"/>
      <c r="B97" s="146" t="e">
        <f>$B$3</f>
        <v>#REF!</v>
      </c>
      <c r="C97" s="146"/>
      <c r="D97" s="149"/>
      <c r="E97" s="150"/>
      <c r="F97" s="147"/>
      <c r="W97" s="48"/>
      <c r="X97" s="48"/>
      <c r="Y97" s="48"/>
      <c r="Z97" s="49"/>
      <c r="AA97" s="49"/>
      <c r="AD97" s="147" t="s">
        <v>94</v>
      </c>
      <c r="AE97" s="174"/>
      <c r="AL97" s="40"/>
      <c r="AM97" s="40"/>
      <c r="AN97" s="40"/>
      <c r="AO97" s="40"/>
      <c r="AP97" s="40"/>
      <c r="AQ97" s="40"/>
      <c r="AR97" s="40"/>
      <c r="AS97" s="62"/>
      <c r="AT97" s="62"/>
      <c r="AU97" s="62"/>
      <c r="AV97"/>
      <c r="AW97"/>
      <c r="AX97"/>
      <c r="AY97"/>
    </row>
    <row r="98" spans="1:54" ht="19.5" customHeight="1" thickBot="1">
      <c r="A98" s="167"/>
      <c r="B98" s="168" t="s">
        <v>114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Z98" s="10"/>
      <c r="AI98" s="38"/>
      <c r="AJ98" s="136"/>
      <c r="AK98" s="205"/>
      <c r="AL98" s="205"/>
      <c r="AM98" s="205"/>
      <c r="AN98" s="205"/>
      <c r="AO98" s="205"/>
      <c r="AP98" s="205"/>
      <c r="AQ98" s="205"/>
      <c r="AR98" s="205"/>
      <c r="AS98" s="205"/>
      <c r="AT98" s="47"/>
      <c r="AU98" s="108"/>
      <c r="AV98" s="69"/>
      <c r="AW98" s="53"/>
      <c r="AX98" s="70"/>
      <c r="AY98" s="70"/>
      <c r="AZ98" s="204"/>
      <c r="BA98" s="204"/>
      <c r="BB98" s="204"/>
    </row>
    <row r="99" spans="1:55" ht="19.5" customHeight="1" thickBot="1">
      <c r="A99" s="169"/>
      <c r="B99" s="170" t="s">
        <v>97</v>
      </c>
      <c r="C99" s="206">
        <f>IF(A100="","",VLOOKUP(A100,Seznam!$A$5:$E$244,4,1))</f>
      </c>
      <c r="D99" s="207" t="e">
        <v>#REF!</v>
      </c>
      <c r="E99" s="207" t="e">
        <v>#REF!</v>
      </c>
      <c r="F99" s="207" t="e">
        <v>#REF!</v>
      </c>
      <c r="G99" s="207" t="e">
        <v>#REF!</v>
      </c>
      <c r="H99" s="206">
        <f>IF(A102="","",VLOOKUP(A102,Seznam!$A$5:$E$244,4,1))</f>
      </c>
      <c r="I99" s="207" t="e">
        <v>#REF!</v>
      </c>
      <c r="J99" s="207" t="e">
        <v>#REF!</v>
      </c>
      <c r="K99" s="207" t="e">
        <v>#REF!</v>
      </c>
      <c r="L99" s="207" t="e">
        <v>#REF!</v>
      </c>
      <c r="M99" s="206">
        <f>IF(A104="","",VLOOKUP(A104,Seznam!$A$5:$E$244,4,1))</f>
      </c>
      <c r="N99" s="207" t="e">
        <v>#REF!</v>
      </c>
      <c r="O99" s="207" t="e">
        <v>#REF!</v>
      </c>
      <c r="P99" s="207" t="e">
        <v>#REF!</v>
      </c>
      <c r="Q99" s="207" t="e">
        <v>#REF!</v>
      </c>
      <c r="R99" s="206">
        <f>IF(A106="","",VLOOKUP(A106,Seznam!$A$5:$E$244,4,1))</f>
      </c>
      <c r="S99" s="207" t="e">
        <v>#REF!</v>
      </c>
      <c r="T99" s="207" t="e">
        <v>#REF!</v>
      </c>
      <c r="U99" s="207" t="e">
        <v>#REF!</v>
      </c>
      <c r="V99" s="207" t="e">
        <v>#REF!</v>
      </c>
      <c r="W99" s="171" t="s">
        <v>9</v>
      </c>
      <c r="X99" s="208" t="s">
        <v>99</v>
      </c>
      <c r="Y99" s="208"/>
      <c r="Z99" s="208"/>
      <c r="AA99" s="171" t="s">
        <v>10</v>
      </c>
      <c r="AB99" s="209" t="s">
        <v>100</v>
      </c>
      <c r="AC99" s="210"/>
      <c r="AD99" s="211"/>
      <c r="AE99" s="173" t="s">
        <v>103</v>
      </c>
      <c r="AF99" s="173" t="s">
        <v>101</v>
      </c>
      <c r="AG99" s="173" t="s">
        <v>102</v>
      </c>
      <c r="AH99" s="38"/>
      <c r="AI99" s="38">
        <f>IF($AK99="",$AI90,IF($AM99="",$AI90,$AI90+1))</f>
        <v>0</v>
      </c>
      <c r="AJ99" s="38" t="s">
        <v>146</v>
      </c>
      <c r="AK99" s="109">
        <f>IF(A100="","",A100)</f>
      </c>
      <c r="AL99" s="110" t="str">
        <f>IF(AK99="","",VLOOKUP(AK99,Seznam!$A$5:$E$244,2,1))&amp;" "&amp;IF(AK99="","",VLOOKUP(AK99,Seznam!$A$5:$E$244,3,1))</f>
        <v> </v>
      </c>
      <c r="AM99" s="110">
        <f>IF(A106="","",A106)</f>
      </c>
      <c r="AN99" s="110" t="str">
        <f>IF(AM99="","",VLOOKUP(AM99,Seznam!$A$5:$E$244,2,1))&amp;" "&amp;IF(AM99="","",VLOOKUP(AM99,Seznam!$A$5:$E$244,3,1))</f>
        <v> </v>
      </c>
      <c r="AO99" s="126"/>
      <c r="AP99" s="112"/>
      <c r="AQ99" s="112"/>
      <c r="AR99" s="112"/>
      <c r="AS99" s="112"/>
      <c r="AT99" s="131"/>
      <c r="AU99" s="65" t="s">
        <v>44</v>
      </c>
      <c r="AV99" s="54" t="str">
        <f>IF($AU99="","",IF($AU99="1",Seznam!$H$3,Seznam!$J$3))</f>
        <v>14.9.2014</v>
      </c>
      <c r="AW99" s="64"/>
      <c r="AX99" s="75"/>
      <c r="AY99" s="180">
        <f>IF(A106="","",IF(A104="","",A104))</f>
      </c>
      <c r="AZ99">
        <f>IF($AO99="",IF($AT99="-wo",2,0),IF(COUNTIF($AO99:$AS99,"&gt;0")&gt;COUNTIF($AO99:$AS99,"&lt;0"),2,1))</f>
        <v>0</v>
      </c>
      <c r="BA99">
        <f>IF($AO102="",IF($AT102="-wo",2,0),IF(COUNTIF($AO102:$AS102,"&gt;0")&gt;COUNTIF($AO102:$AS102,"&lt;0"),2,1))</f>
        <v>0</v>
      </c>
      <c r="BB99">
        <f>IF($AO104="",IF($AT104="wo",2,0),IF(COUNTIF($AO104:$AS104,"&lt;0")&gt;COUNTIF($AO104:$AS104,"&gt;0"),2,1))</f>
        <v>0</v>
      </c>
      <c r="BC99">
        <f>IF($AA100=1,$A100,IF($AA102=1,$A102,IF($AA104=1,$A104,IF($AA106=1,$A106,""))))</f>
      </c>
    </row>
    <row r="100" spans="1:55" ht="19.5" customHeight="1" thickBot="1">
      <c r="A100" s="162"/>
      <c r="B100" s="166" t="str">
        <f>IF(A100="","",VLOOKUP(A100,Seznam!$A$5:$E$244,2,1))&amp;" "&amp;IF(A100="","",VLOOKUP(A100,Seznam!$A$5:$E$244,3,1))</f>
        <v> </v>
      </c>
      <c r="C100" s="165" t="str">
        <f>IF(H100="",IF(M100="",IF(R100="","NE","ANO"),"ANO"),"ANO")</f>
        <v>NE</v>
      </c>
      <c r="D100" s="152"/>
      <c r="E100" s="153"/>
      <c r="F100" s="152"/>
      <c r="G100" s="154"/>
      <c r="H100" s="197">
        <f>IF($AO102="",IF($AT102="","",IF($AT102="wo",0,CEILING($AM$1/2,1))),COUNTIF($AO102:$AS102,"&gt;0"))</f>
      </c>
      <c r="I100" s="197"/>
      <c r="J100" s="30" t="s">
        <v>11</v>
      </c>
      <c r="K100" s="198">
        <f>IF($AO102="",IF($AT102="","",IF($AT102="wo",CEILING($AM$1/2,1),0)),COUNTIF($AO102:$AS102,"&lt;0"))</f>
      </c>
      <c r="L100" s="198"/>
      <c r="M100" s="197">
        <f>IF($AO104="",IF($AT104="","",IF($AT104="wo",CEILING($AM$1/2,1),0)),COUNTIF($AO104:$AS104,"&lt;0"))</f>
      </c>
      <c r="N100" s="197"/>
      <c r="O100" s="30" t="s">
        <v>11</v>
      </c>
      <c r="P100" s="198">
        <f>IF($AO104="",IF($AT104="","",IF($AT104="wo",0,CEILING($AM$1/2,1))),COUNTIF($AO104:$AS104,"&gt;0"))</f>
      </c>
      <c r="Q100" s="198"/>
      <c r="R100" s="197">
        <f>IF($AO99="",IF($AT99="","",IF($AT99="wo",0,CEILING($AM$1/2,1))),COUNTIF($AO99:$AS99,"&gt;0"))</f>
      </c>
      <c r="S100" s="197"/>
      <c r="T100" s="30" t="s">
        <v>11</v>
      </c>
      <c r="U100" s="198">
        <f>IF($AO99="",IF($AT99="","",IF($AT99="wo",CEILING($AM$1/2,1),0)),COUNTIF($AO99:$AS99,"&lt;0"))</f>
      </c>
      <c r="V100" s="198"/>
      <c r="W100" s="199">
        <f>IF(C100="ANO",AZ99+BA99+BB99,"")</f>
      </c>
      <c r="X100" s="12">
        <f>IF(C100="ANO",IF(H100="",0,H100)+IF(M100="",0,M100)+IF(R100="",0,R100),"")</f>
      </c>
      <c r="Y100" s="13" t="s">
        <v>11</v>
      </c>
      <c r="Z100" s="14">
        <f>IF(C100="ANO",IF(K100="",0,K100)+IF(P100="",0,P100)+IF(U100="",0,U100),"")</f>
      </c>
      <c r="AA100" s="200"/>
      <c r="AB100" s="2">
        <f>IF(A100="","",VLOOKUP(A100,Seznam!$A$5:$E$244,4,1))</f>
      </c>
      <c r="AC100" s="3" t="s">
        <v>12</v>
      </c>
      <c r="AD100" s="2">
        <f>IF(A106="","",VLOOKUP(A106,Seznam!$A$5:$E$244,4,1))</f>
      </c>
      <c r="AE100" s="2" t="str">
        <f>IF($AV99="","",$AV99)</f>
        <v>14.9.2014</v>
      </c>
      <c r="AF100" s="3">
        <f>IF($AW99="","",$AW99)</f>
      </c>
      <c r="AG100" s="3">
        <f>IF($AX99="","",$AX99)</f>
      </c>
      <c r="AI100" s="38">
        <f>IF($AK100="",$AI99,IF($AM100="",$AI99,$AI99+1))</f>
        <v>0</v>
      </c>
      <c r="AJ100" s="38" t="s">
        <v>146</v>
      </c>
      <c r="AK100" s="114">
        <f>IF(A102="","",A102)</f>
      </c>
      <c r="AL100" s="115" t="str">
        <f>IF(AK100="","",VLOOKUP(AK100,Seznam!$A$5:$E$244,2,1))&amp;" "&amp;IF(AK100="","",VLOOKUP(AK100,Seznam!$A$5:$E$244,3,1))</f>
        <v> </v>
      </c>
      <c r="AM100" s="115">
        <f>IF(A104="","",A104)</f>
      </c>
      <c r="AN100" s="115" t="str">
        <f>IF(AM100="","",VLOOKUP(AM100,Seznam!$A$5:$E$244,2,1))&amp;" "&amp;IF(AM100="","",VLOOKUP(AM100,Seznam!$A$5:$E$244,3,1))</f>
        <v> </v>
      </c>
      <c r="AO100" s="116"/>
      <c r="AP100" s="117"/>
      <c r="AQ100" s="117"/>
      <c r="AR100" s="117"/>
      <c r="AS100" s="117"/>
      <c r="AT100" s="163"/>
      <c r="AU100" s="65" t="s">
        <v>44</v>
      </c>
      <c r="AV100" s="54" t="str">
        <f>IF($AU100="","",IF($AU100="1",Seznam!$H$3,Seznam!$J$3))</f>
        <v>14.9.2014</v>
      </c>
      <c r="AW100" s="64"/>
      <c r="AX100" s="75"/>
      <c r="AY100" s="180">
        <f>IF(A106="",IF(A100="","",A100),A106)</f>
      </c>
      <c r="AZ100">
        <f>IF($AO100="",IF($AT100="-wo",2,0),IF(COUNTIF($AO100:$AS100,"&gt;0")&gt;COUNTIF($AO100:$AS100,"&lt;0"),2,1))</f>
        <v>0</v>
      </c>
      <c r="BA100">
        <f>IF($AO102="",IF($AT102="wo",2,0),IF(COUNTIF($AO102:$AS102,"&lt;0")&gt;COUNTIF($AO102:$AS102,"&gt;0"),2,1))</f>
        <v>0</v>
      </c>
      <c r="BB100">
        <f>IF($AO103="",IF($AT103="-wo",2,0),IF(COUNTIF($AO103:$AS103,"&gt;0")&gt;COUNTIF($AO103:$AS103,"&lt;0"),2,1))</f>
        <v>0</v>
      </c>
      <c r="BC100">
        <f>IF($AA100=2,$A100,IF($AA102=2,$A102,IF($AA104=2,$A104,IF($AA106=2,$A106,""))))</f>
      </c>
    </row>
    <row r="101" spans="1:55" ht="19.5" customHeight="1" thickBot="1">
      <c r="A101" s="16"/>
      <c r="B101" s="17">
        <f>IF(A100="","",VLOOKUP(A100,Seznam!$A$5:$E$244,5,1))</f>
      </c>
      <c r="C101" s="155"/>
      <c r="D101" s="155"/>
      <c r="E101" s="155"/>
      <c r="F101" s="155"/>
      <c r="G101" s="155"/>
      <c r="H101" s="201">
        <f>IF($AO102="",IF($AT102="","","W.O."),AO102&amp;",  "&amp;AP102&amp;",  "&amp;AQ102&amp;IF(AR102="","",",  "&amp;AR102)&amp;IF(AS102="","",",  "&amp;AS102))</f>
      </c>
      <c r="I101" s="202"/>
      <c r="J101" s="202"/>
      <c r="K101" s="202"/>
      <c r="L101" s="203"/>
      <c r="M101" s="201">
        <f>IF($AO104="",IF($AT104="","","W.O."),-AO104&amp;",  "&amp;-AP104&amp;",  "&amp;-AQ104&amp;IF(AR104="","",",  "&amp;-AR104)&amp;IF(AS104="","",",  "&amp;-AS104))</f>
      </c>
      <c r="N101" s="202"/>
      <c r="O101" s="202"/>
      <c r="P101" s="202"/>
      <c r="Q101" s="203"/>
      <c r="R101" s="201">
        <f>IF($AO99="",IF($AT99="","","W.O."),AO99&amp;",  "&amp;AP99&amp;",  "&amp;AQ99&amp;IF(AR99="","",",  "&amp;AR99)&amp;IF(AS99="","",",  "&amp;AS99))</f>
      </c>
      <c r="S101" s="202"/>
      <c r="T101" s="202"/>
      <c r="U101" s="202"/>
      <c r="V101" s="203"/>
      <c r="W101" s="199">
        <f>IF(B101="ANO",IF(G101="",0,G101)+IF(L101="",0,L101)+IF(Q101="",0,Q101),"")</f>
      </c>
      <c r="X101" s="18"/>
      <c r="Y101" s="19"/>
      <c r="Z101" s="20"/>
      <c r="AA101" s="200"/>
      <c r="AB101" s="2">
        <f>IF(A102="","",VLOOKUP(A102,Seznam!$A$5:$E$244,4,1))</f>
      </c>
      <c r="AC101" s="3" t="s">
        <v>12</v>
      </c>
      <c r="AD101" s="2">
        <f>IF(A104="","",VLOOKUP(A104,Seznam!$A$5:$E$244,4,1))</f>
      </c>
      <c r="AE101" s="2" t="str">
        <f>IF($AV100="","",$AV100)</f>
        <v>14.9.2014</v>
      </c>
      <c r="AF101" s="3">
        <f>IF($AW100="","",$AW100)</f>
      </c>
      <c r="AG101" s="3">
        <f>IF($AX100="","",$AX100)</f>
      </c>
      <c r="AI101" s="38">
        <f>IF($AK101="",$AI100,IF($AM101="",$AI100,$AI100+1))</f>
        <v>0</v>
      </c>
      <c r="AJ101" s="38" t="s">
        <v>147</v>
      </c>
      <c r="AK101" s="114">
        <f>IF(A106="","",A106)</f>
      </c>
      <c r="AL101" s="115" t="str">
        <f>IF(AK101="","",VLOOKUP(AK101,Seznam!$A$5:$E$244,2,1))&amp;" "&amp;IF(AK101="","",VLOOKUP(AK101,Seznam!$A$5:$E$244,3,1))</f>
        <v> </v>
      </c>
      <c r="AM101" s="115">
        <f>IF(A104="","",A104)</f>
      </c>
      <c r="AN101" s="115" t="str">
        <f>IF(AM101="","",VLOOKUP(AM101,Seznam!$A$5:$E$244,2,1))&amp;" "&amp;IF(AM101="","",VLOOKUP(AM101,Seznam!$A$5:$E$244,3,1))</f>
        <v> </v>
      </c>
      <c r="AO101" s="116"/>
      <c r="AP101" s="117"/>
      <c r="AQ101" s="117"/>
      <c r="AR101" s="117"/>
      <c r="AS101" s="117"/>
      <c r="AT101" s="163"/>
      <c r="AU101" s="65" t="s">
        <v>44</v>
      </c>
      <c r="AV101" s="54" t="str">
        <f>IF($AU101="","",IF($AU101="1",Seznam!$H$3,Seznam!$J$3))</f>
        <v>14.9.2014</v>
      </c>
      <c r="AW101" s="64"/>
      <c r="AX101" s="75"/>
      <c r="AY101" s="180">
        <f>IF(A106="","",IF(A102="","",A102))</f>
      </c>
      <c r="AZ101">
        <f>IF($AO100="",IF($AT100="wo",2,0),IF(COUNTIF($AO100:$AS100,"&lt;0")&gt;COUNTIF($AO100:$AS100,"&gt;0"),2,1))</f>
        <v>0</v>
      </c>
      <c r="BA101">
        <f>IF($AO101="",IF($AT101="wo",2,0),IF(COUNTIF($AO101:$AS101,"&lt;0")&gt;COUNTIF($AO101:$AS101,"&gt;0"),2,1))</f>
        <v>0</v>
      </c>
      <c r="BB101">
        <f>IF($AO104="",IF($AT104="-wo",2,0),IF(COUNTIF($AO104:$AS104,"&gt;0")&gt;COUNTIF($AO104:$AS104,"&lt;0"),2,1))</f>
        <v>0</v>
      </c>
      <c r="BC101">
        <f>IF($AA100=3,$A100,IF($AA102=3,$A102,IF($AA104=3,$A104,IF($AA106=3,$A106,""))))</f>
      </c>
    </row>
    <row r="102" spans="1:55" ht="19.5" customHeight="1" thickBot="1">
      <c r="A102" s="162"/>
      <c r="B102" s="11" t="str">
        <f>IF(A102="","",VLOOKUP(A102,Seznam!$A$5:$E$244,2,1))&amp;" "&amp;IF(A102="","",VLOOKUP(A102,Seznam!$A$5:$E$244,3,1))</f>
        <v> </v>
      </c>
      <c r="C102" s="197">
        <f>IF($AO102="",IF($AT102="","",IF($AT102="wo",CEILING($AM$1/2,1),0)),COUNTIF($AO102:$AS102,"&lt;0"))</f>
      </c>
      <c r="D102" s="197"/>
      <c r="E102" s="30" t="s">
        <v>11</v>
      </c>
      <c r="F102" s="198">
        <f>IF($AO102="",IF($AT102="","",IF($AT102="wo",0,CEILING($AM$1/2,1))),COUNTIF($AO102:$AS102,"&gt;0"))</f>
      </c>
      <c r="G102" s="198"/>
      <c r="H102" s="165" t="str">
        <f>IF(M102="",IF(R102="",IF(C102="","NE","ANO"),"ANO"),"ANO")</f>
        <v>NE</v>
      </c>
      <c r="I102" s="152"/>
      <c r="J102" s="153"/>
      <c r="K102" s="152"/>
      <c r="L102" s="154"/>
      <c r="M102" s="197">
        <f>IF($AO100="",IF($AT100="","",IF($AT100="wo",0,CEILING($AM$1/2,1))),COUNTIF($AO100:$AS100,"&gt;0"))</f>
      </c>
      <c r="N102" s="197"/>
      <c r="O102" s="30" t="s">
        <v>11</v>
      </c>
      <c r="P102" s="198">
        <f>IF($AO100="",IF($AT100="","",IF($AT100="wo",CEILING($AM$1/2,1),0)),COUNTIF($AO100:$AS100,"&lt;0"))</f>
      </c>
      <c r="Q102" s="198"/>
      <c r="R102" s="197">
        <f>IF($AO103="",IF($AT103="","",IF($AT103="wo",0,CEILING($AM$1/2,1))),COUNTIF($AO103:$AS103,"&gt;0"))</f>
      </c>
      <c r="S102" s="197"/>
      <c r="T102" s="30" t="s">
        <v>11</v>
      </c>
      <c r="U102" s="198">
        <f>IF($AO103="",IF($AT103="","",IF($AT103="wo",CEILING($AM$1/2,1),0)),COUNTIF($AO103:$AS103,"&lt;0"))</f>
      </c>
      <c r="V102" s="198"/>
      <c r="W102" s="199">
        <f>IF(H102="ANO",AZ100+BA100+BB100,"")</f>
      </c>
      <c r="X102" s="12">
        <f>IF(H102="ANO",IF(C102="",0,C102)+IF(M102="",0,M102)+IF(R102="",0,R102),"")</f>
      </c>
      <c r="Y102" s="13" t="s">
        <v>11</v>
      </c>
      <c r="Z102" s="14">
        <f>IF(H102="ANO",IF(F102="",0,F102)+IF(P102="",0,P102)+IF(U102="",0,U102),"")</f>
      </c>
      <c r="AA102" s="200"/>
      <c r="AB102" s="2">
        <f>IF(A106="","",VLOOKUP(A106,Seznam!$A$5:$E$244,4,1))</f>
      </c>
      <c r="AC102" s="3" t="s">
        <v>12</v>
      </c>
      <c r="AD102" s="2">
        <f>IF(A104="","",VLOOKUP(A104,Seznam!$A$5:$E$244,4,1))</f>
      </c>
      <c r="AE102" s="2" t="str">
        <f>IF($AV101="","",$AV101)</f>
        <v>14.9.2014</v>
      </c>
      <c r="AF102" s="3">
        <f>IF($AW101="","",$AW101)</f>
      </c>
      <c r="AG102" s="3">
        <f>IF($AX101="","",$AX101)</f>
      </c>
      <c r="AI102" s="38">
        <f>IF($AK102="",$AI101,IF($AM102="",$AI101,$AI101+1))</f>
        <v>0</v>
      </c>
      <c r="AJ102" s="108" t="s">
        <v>147</v>
      </c>
      <c r="AK102" s="114">
        <f>IF(A100="","",A100)</f>
      </c>
      <c r="AL102" s="115" t="str">
        <f>IF(AK102="","",VLOOKUP(AK102,Seznam!$A$5:$E$244,2,1))&amp;" "&amp;IF(AK102="","",VLOOKUP(AK102,Seznam!$A$5:$E$244,3,1))</f>
        <v> </v>
      </c>
      <c r="AM102" s="115">
        <f>IF(A102="","",A102)</f>
      </c>
      <c r="AN102" s="115" t="str">
        <f>IF(AM102="","",VLOOKUP(AM102,Seznam!$A$5:$E$244,2,1))&amp;" "&amp;IF(AM102="","",VLOOKUP(AM102,Seznam!$A$5:$E$244,3,1))</f>
        <v> </v>
      </c>
      <c r="AO102" s="116"/>
      <c r="AP102" s="117"/>
      <c r="AQ102" s="117"/>
      <c r="AR102" s="117"/>
      <c r="AS102" s="117"/>
      <c r="AT102" s="163"/>
      <c r="AU102" s="65" t="s">
        <v>44</v>
      </c>
      <c r="AV102" s="54" t="str">
        <f>IF($AU102="","",IF($AU102="1",Seznam!$H$3,Seznam!$J$3))</f>
        <v>14.9.2014</v>
      </c>
      <c r="AW102" s="64"/>
      <c r="AX102" s="75"/>
      <c r="AY102" s="180">
        <f>IF(A104="","",A104)</f>
      </c>
      <c r="AZ102">
        <f>IF($AO99="",IF($AT99="wo",2,0),IF(COUNTIF($AO99:$AS99,"&lt;0")&gt;COUNTIF($AO99:$AS99,"&gt;0"),2,1))</f>
        <v>0</v>
      </c>
      <c r="BA102">
        <f>IF($AO101="",IF($AT101="-wo",2,0),IF(COUNTIF($AO101:$AS101,"&gt;0")&gt;COUNTIF($AO101:$AS101,"&lt;0"),2,1))</f>
        <v>0</v>
      </c>
      <c r="BB102">
        <f>IF($AO103="",IF($AT103="wo",2,0),IF(COUNTIF($AO103:$AS103,"&lt;0")&gt;COUNTIF($AO103:$AS103,"&gt;0"),2,1))</f>
        <v>0</v>
      </c>
      <c r="BC102">
        <f>IF($AA100=4,$A100,IF($AA102=4,$A102,IF($AA104=4,$A104,IF($AA106=4,$A106,""))))</f>
      </c>
    </row>
    <row r="103" spans="1:51" ht="19.5" customHeight="1" thickBot="1">
      <c r="A103" s="16"/>
      <c r="B103" s="17">
        <f>IF(A102="","",VLOOKUP(A102,Seznam!$A$5:$E$244,5,1))</f>
      </c>
      <c r="C103" s="201">
        <f>IF($AO102="",IF($AT102="","","W.O."),-AO102&amp;",  "&amp;-AP102&amp;",  "&amp;-AQ102&amp;IF(AR102="","",",  "&amp;-AR102)&amp;IF(AS102="","",",  "&amp;-AS102))</f>
      </c>
      <c r="D103" s="202"/>
      <c r="E103" s="202"/>
      <c r="F103" s="202"/>
      <c r="G103" s="203"/>
      <c r="H103" s="155"/>
      <c r="I103" s="155"/>
      <c r="J103" s="155"/>
      <c r="K103" s="155"/>
      <c r="L103" s="155"/>
      <c r="M103" s="201">
        <f>IF($AO100="",IF($AT100="","","W.O."),AO100&amp;",  "&amp;AP100&amp;",  "&amp;AQ100&amp;IF(AR100="","",",  "&amp;AR100)&amp;IF(AS100="","",",  "&amp;AS100))</f>
      </c>
      <c r="N103" s="202"/>
      <c r="O103" s="202"/>
      <c r="P103" s="202"/>
      <c r="Q103" s="203"/>
      <c r="R103" s="201">
        <f>IF($AO103="",IF($AT103="","","W.O."),AO103&amp;",  "&amp;AP103&amp;",  "&amp;AQ103&amp;IF(AR103="","",",  "&amp;AR103)&amp;IF(AS103="","",",  "&amp;AS103))</f>
      </c>
      <c r="S103" s="202"/>
      <c r="T103" s="202"/>
      <c r="U103" s="202"/>
      <c r="V103" s="203"/>
      <c r="W103" s="199">
        <f>IF(B103="ANO",IF(G103="",0,G103)+IF(L103="",0,L103)+IF(Q103="",0,Q103),"")</f>
      </c>
      <c r="X103" s="18"/>
      <c r="Y103" s="19"/>
      <c r="Z103" s="20"/>
      <c r="AA103" s="200"/>
      <c r="AB103" s="2">
        <f>IF(A100="","",VLOOKUP(A100,Seznam!$A$5:$E$244,4,1))</f>
      </c>
      <c r="AC103" s="3" t="s">
        <v>12</v>
      </c>
      <c r="AD103" s="2">
        <f>IF(A102="","",VLOOKUP(A102,Seznam!$A$5:$E$244,4,1))</f>
      </c>
      <c r="AE103" s="2" t="str">
        <f>IF($AV102="","",$AV102)</f>
        <v>14.9.2014</v>
      </c>
      <c r="AF103" s="3">
        <f>IF($AW102="","",$AW102)</f>
      </c>
      <c r="AG103" s="3">
        <f>IF($AX102="","",$AX102)</f>
      </c>
      <c r="AI103" s="38">
        <f>IF($AK103="",$AI102,IF($AM103="",$AI102,$AI102+1))</f>
        <v>0</v>
      </c>
      <c r="AJ103" s="108" t="s">
        <v>148</v>
      </c>
      <c r="AK103" s="114">
        <f>IF(A102="","",A102)</f>
      </c>
      <c r="AL103" s="115" t="str">
        <f>IF(AK103="","",VLOOKUP(AK103,Seznam!$A$5:$E$244,2,1))&amp;" "&amp;IF(AK103="","",VLOOKUP(AK103,Seznam!$A$5:$E$244,3,1))</f>
        <v> </v>
      </c>
      <c r="AM103" s="115">
        <f>IF(A106="","",A106)</f>
      </c>
      <c r="AN103" s="115" t="str">
        <f>IF(AM103="","",VLOOKUP(AM103,Seznam!$A$5:$E$244,2,1))&amp;" "&amp;IF(AM103="","",VLOOKUP(AM103,Seznam!$A$5:$E$244,3,1))</f>
        <v> </v>
      </c>
      <c r="AO103" s="116"/>
      <c r="AP103" s="117"/>
      <c r="AQ103" s="117"/>
      <c r="AR103" s="117"/>
      <c r="AS103" s="117"/>
      <c r="AT103" s="163"/>
      <c r="AU103" s="65" t="s">
        <v>44</v>
      </c>
      <c r="AV103" s="54" t="str">
        <f>IF($AU103="","",IF($AU103="1",Seznam!$H$3,Seznam!$J$3))</f>
        <v>14.9.2014</v>
      </c>
      <c r="AW103" s="64"/>
      <c r="AX103" s="75"/>
      <c r="AY103" s="180">
        <f>IF(A106="","",IF(A100="","",A100))</f>
      </c>
    </row>
    <row r="104" spans="1:51" ht="19.5" customHeight="1" thickBot="1">
      <c r="A104" s="162"/>
      <c r="B104" s="11" t="str">
        <f>IF(A104="","",VLOOKUP(A104,Seznam!$A$5:$E$244,2,1))&amp;" "&amp;IF(A104="","",VLOOKUP(A104,Seznam!$A$5:$E$244,3,1))</f>
        <v> </v>
      </c>
      <c r="C104" s="197">
        <f>IF($AO104="",IF($AT104="","",IF($AT104="wo",0,CEILING($AM$1/2,1))),COUNTIF($AO104:$AS104,"&gt;0"))</f>
      </c>
      <c r="D104" s="197"/>
      <c r="E104" s="30" t="s">
        <v>11</v>
      </c>
      <c r="F104" s="198">
        <f>IF($AO104="",IF($AT104="","",IF($AT104="wo",CEILING($AM$1/2,1),0)),COUNTIF($AO104:$AS104,"&lt;0"))</f>
      </c>
      <c r="G104" s="198"/>
      <c r="H104" s="197">
        <f>IF($AO100="",IF($AT100="","",IF($AT100="wo",CEILING($AM$1/2,1),0)),COUNTIF($AO100:$AS100,"&lt;0"))</f>
      </c>
      <c r="I104" s="197"/>
      <c r="J104" s="30" t="s">
        <v>11</v>
      </c>
      <c r="K104" s="198">
        <f>IF($AO100="",IF($AT100="","",IF($AT100="wo",0,CEILING($AM$1/2,1))),COUNTIF($AO100:$AS100,"&gt;0"))</f>
      </c>
      <c r="L104" s="198"/>
      <c r="M104" s="165" t="str">
        <f>IF(R104="",IF(C104="",IF(H104="","NE","ANO"),"ANO"),"ANO")</f>
        <v>NE</v>
      </c>
      <c r="N104" s="152"/>
      <c r="O104" s="153"/>
      <c r="P104" s="152"/>
      <c r="Q104" s="154"/>
      <c r="R104" s="197">
        <f>IF($AO101="",IF($AT101="","",IF($AT101="wo",CEILING($AM$1/2,1),0)),COUNTIF($AO101:$AS101,"&lt;0"))</f>
      </c>
      <c r="S104" s="197"/>
      <c r="T104" s="30" t="s">
        <v>11</v>
      </c>
      <c r="U104" s="198">
        <f>IF($AO101="",IF($AT101="","",IF($AT101="wo",0,CEILING($AM$1/2,1))),COUNTIF($AO101:$AS101,"&gt;0"))</f>
      </c>
      <c r="V104" s="198"/>
      <c r="W104" s="199">
        <f>IF(M104="ANO",AZ101+BA101+BB101,"")</f>
      </c>
      <c r="X104" s="12">
        <f>IF(M104="ANO",IF(H104="",0,H104)+IF(C104="",0,C104)+IF(R104="",0,R104),"")</f>
      </c>
      <c r="Y104" s="13" t="s">
        <v>11</v>
      </c>
      <c r="Z104" s="14">
        <f>IF(M104="ANO",IF(K104="",0,K104)+IF(F104="",0,F104)+IF(U104="",0,U104),"")</f>
      </c>
      <c r="AA104" s="200"/>
      <c r="AB104" s="2">
        <f>IF(A102="","",VLOOKUP(A102,Seznam!$A$5:$E$244,4,1))</f>
      </c>
      <c r="AC104" s="3" t="s">
        <v>12</v>
      </c>
      <c r="AD104" s="2">
        <f>IF(A106="","",VLOOKUP(A106,Seznam!$A$5:$E$244,4,1))</f>
      </c>
      <c r="AE104" s="2" t="str">
        <f>IF($AV103="","",$AV103)</f>
        <v>14.9.2014</v>
      </c>
      <c r="AF104" s="3">
        <f>IF($AW103="","",$AW103)</f>
      </c>
      <c r="AG104" s="3">
        <f>IF($AX103="","",$AX103)</f>
      </c>
      <c r="AI104" s="38">
        <f>IF($AK104="",$AI103,IF($AM104="",$AI103,$AI103+1))</f>
        <v>0</v>
      </c>
      <c r="AJ104" s="108" t="s">
        <v>148</v>
      </c>
      <c r="AK104" s="119">
        <f>IF(A104="","",A104)</f>
      </c>
      <c r="AL104" s="120" t="str">
        <f>IF(AK104="","",VLOOKUP(AK104,Seznam!$A$5:$E$244,2,1))&amp;" "&amp;IF(AK104="","",VLOOKUP(AK104,Seznam!$A$5:$E$244,3,1))</f>
        <v> </v>
      </c>
      <c r="AM104" s="120">
        <f>IF(A100="","",A100)</f>
      </c>
      <c r="AN104" s="120" t="str">
        <f>IF(AM104="","",VLOOKUP(AM104,Seznam!$A$5:$E$244,2,1))&amp;" "&amp;IF(AM104="","",VLOOKUP(AM104,Seznam!$A$5:$E$244,3,1))</f>
        <v> </v>
      </c>
      <c r="AO104" s="121"/>
      <c r="AP104" s="122"/>
      <c r="AQ104" s="122"/>
      <c r="AR104" s="122"/>
      <c r="AS104" s="122"/>
      <c r="AT104" s="164"/>
      <c r="AU104" s="65" t="s">
        <v>44</v>
      </c>
      <c r="AV104" s="54" t="str">
        <f>IF($AU104="","",IF($AU104="1",Seznam!$H$3,Seznam!$J$3))</f>
        <v>14.9.2014</v>
      </c>
      <c r="AW104" s="64"/>
      <c r="AX104" s="75"/>
      <c r="AY104" s="180">
        <f>IF(A106="",IF(A102="","",A102),A106)</f>
      </c>
    </row>
    <row r="105" spans="1:48" ht="19.5" customHeight="1" thickBot="1">
      <c r="A105" s="16"/>
      <c r="B105" s="17">
        <f>IF(A104="","",VLOOKUP(A104,Seznam!$A$5:$E$244,5,1))</f>
      </c>
      <c r="C105" s="201">
        <f>IF($AO104="",IF($AT104="","","W.O."),AO104&amp;",  "&amp;AP104&amp;",  "&amp;AQ104&amp;IF(AR104="","",",  "&amp;AR104)&amp;IF(AS104="","",",  "&amp;AS104))</f>
      </c>
      <c r="D105" s="202"/>
      <c r="E105" s="202"/>
      <c r="F105" s="202"/>
      <c r="G105" s="203"/>
      <c r="H105" s="201">
        <f>IF($AO100="",IF($AT100="","","W.O."),-AO100&amp;",  "&amp;-AP100&amp;",  "&amp;-AQ100&amp;IF(AR100="","",",  "&amp;-AR100)&amp;IF(AS100="","",",  "&amp;-AS100))</f>
      </c>
      <c r="I105" s="202"/>
      <c r="J105" s="202"/>
      <c r="K105" s="202"/>
      <c r="L105" s="203"/>
      <c r="M105" s="155"/>
      <c r="N105" s="155"/>
      <c r="O105" s="155"/>
      <c r="P105" s="155"/>
      <c r="Q105" s="155"/>
      <c r="R105" s="201">
        <f>IF($AO101="",IF($AT101="","","W.O."),-AO101&amp;",  "&amp;-AP101&amp;",  "&amp;-AQ101&amp;IF(AR101="","",",  "&amp;-AR101)&amp;IF(AS101="","",",  "&amp;-AS101))</f>
      </c>
      <c r="S105" s="202"/>
      <c r="T105" s="202"/>
      <c r="U105" s="202"/>
      <c r="V105" s="203"/>
      <c r="W105" s="199">
        <f>IF(B105="ANO",IF(G105="",0,G105)+IF(L105="",0,L105)+IF(Q105="",0,Q105),"")</f>
      </c>
      <c r="X105" s="18"/>
      <c r="Y105" s="19"/>
      <c r="Z105" s="20"/>
      <c r="AA105" s="200"/>
      <c r="AB105" s="2">
        <f>IF(A104="","",VLOOKUP(A104,Seznam!$A$5:$E$244,4,1))</f>
      </c>
      <c r="AC105" s="3" t="s">
        <v>12</v>
      </c>
      <c r="AD105" s="2">
        <f>IF(A100="","",VLOOKUP(A100,Seznam!$A$5:$E$244,4,1))</f>
      </c>
      <c r="AE105" s="2" t="str">
        <f>IF($AV104="","",$AV104)</f>
        <v>14.9.2014</v>
      </c>
      <c r="AF105" s="3">
        <f>IF($AW104="","",$AW104)</f>
      </c>
      <c r="AG105" s="3">
        <f>IF($AX104="","",$AX104)</f>
      </c>
      <c r="AI105" s="38"/>
      <c r="AT105" s="62"/>
      <c r="AU105" s="61"/>
      <c r="AV105" s="67"/>
    </row>
    <row r="106" spans="1:48" ht="19.5" customHeight="1" thickBot="1">
      <c r="A106" s="162"/>
      <c r="B106" s="11" t="str">
        <f>IF(A106="","",VLOOKUP(A106,Seznam!$A$5:$E$244,2,1))&amp;" "&amp;IF(A106="","",VLOOKUP(A106,Seznam!$A$5:$E$244,3,1))</f>
        <v> </v>
      </c>
      <c r="C106" s="197">
        <f>IF($AO99="",IF($AT99="","",IF($AT99="wo",CEILING($AM$1/2,1),0)),COUNTIF($AO99:$AS99,"&lt;0"))</f>
      </c>
      <c r="D106" s="197"/>
      <c r="E106" s="30" t="s">
        <v>11</v>
      </c>
      <c r="F106" s="198">
        <f>IF($AO99="",IF($AT99="","",IF($AT99="wo",0,CEILING($AM$1/2,1))),COUNTIF($AO99:$AS99,"&gt;0"))</f>
      </c>
      <c r="G106" s="198"/>
      <c r="H106" s="197">
        <f>IF($AO103="",IF($AT103="","",IF($AT103="wo",CEILING($AM$1/2,1),0)),COUNTIF($AO103:$AS103,"&lt;0"))</f>
      </c>
      <c r="I106" s="197"/>
      <c r="J106" s="30" t="s">
        <v>11</v>
      </c>
      <c r="K106" s="198">
        <f>IF($AO103="",IF($AT103="","",IF($AT103="wo",0,CEILING($AM$1/2,1))),COUNTIF($AO103:$AS103,"&gt;0"))</f>
      </c>
      <c r="L106" s="198"/>
      <c r="M106" s="197">
        <f>IF($AO101="",IF($AT101="","",IF($AT101="wo",0,CEILING($AM$1/2,1))),COUNTIF($AO101:$AS101,"&gt;0"))</f>
      </c>
      <c r="N106" s="197"/>
      <c r="O106" s="30" t="s">
        <v>11</v>
      </c>
      <c r="P106" s="198">
        <f>IF($AO101="",IF($AT101="","",IF($AT101="wo",CEILING($AM$1/2,1),0)),COUNTIF($AO101:$AS101,"&lt;0"))</f>
      </c>
      <c r="Q106" s="198"/>
      <c r="R106" s="165" t="str">
        <f>IF(C106="",IF(H106="",IF(M106="","NE","ANO"),"ANO"),"ANO")</f>
        <v>NE</v>
      </c>
      <c r="S106" s="156"/>
      <c r="T106" s="157"/>
      <c r="U106" s="156"/>
      <c r="V106" s="158"/>
      <c r="W106" s="199">
        <f>IF(R106="ANO",AZ102+BA102+BB102,"")</f>
      </c>
      <c r="X106" s="12">
        <f>IF(R106="ANO",IF(H106="",0,H106)+IF(M106="",0,M106)+IF(C106="",0,C106),"")</f>
      </c>
      <c r="Y106" s="13" t="s">
        <v>11</v>
      </c>
      <c r="Z106" s="14">
        <f>IF(R106="ANO",IF(K106="",0,K106)+IF(P106="",0,P106)+IF(F106="",0,F106),"")</f>
      </c>
      <c r="AA106" s="200"/>
      <c r="AB106" s="15"/>
      <c r="AC106" s="15"/>
      <c r="AD106" s="15"/>
      <c r="AE106" s="10"/>
      <c r="AF106" s="15"/>
      <c r="AG106" s="15"/>
      <c r="AI106" s="38"/>
      <c r="AU106" s="61"/>
      <c r="AV106" s="67"/>
    </row>
    <row r="107" spans="1:48" ht="19.5" customHeight="1" thickBot="1">
      <c r="A107" s="16"/>
      <c r="B107" s="17">
        <f>IF(A106="","",VLOOKUP(A106,Seznam!$A$5:$E$244,5,1))</f>
      </c>
      <c r="C107" s="201">
        <f>IF($AO99="",IF($AT99="","","W.O."),-AO99&amp;",  "&amp;-AP99&amp;",  "&amp;-AQ99&amp;IF(AR99="","",",  "&amp;-AR99)&amp;IF(AS99="","",",  "&amp;-AS99))</f>
      </c>
      <c r="D107" s="202"/>
      <c r="E107" s="202"/>
      <c r="F107" s="202"/>
      <c r="G107" s="203"/>
      <c r="H107" s="201">
        <f>IF($AO103="",IF($AT103="","","W.O."),-AO103&amp;",  "&amp;-AP103&amp;",  "&amp;-AQ103&amp;IF(AR103="","",",  "&amp;-AR103)&amp;IF(AS103="","",",  "&amp;-AS103))</f>
      </c>
      <c r="I107" s="202"/>
      <c r="J107" s="202"/>
      <c r="K107" s="202"/>
      <c r="L107" s="203"/>
      <c r="M107" s="201">
        <f>IF($AO101="",IF($AT101="","","W.O."),AO101&amp;",  "&amp;AP101&amp;",  "&amp;AQ101&amp;IF(AR101="","",",  "&amp;AR101)&amp;IF(AS101="","",",  "&amp;AS101))</f>
      </c>
      <c r="N107" s="202"/>
      <c r="O107" s="202"/>
      <c r="P107" s="202"/>
      <c r="Q107" s="203"/>
      <c r="R107" s="159"/>
      <c r="S107" s="160"/>
      <c r="T107" s="160"/>
      <c r="U107" s="160"/>
      <c r="V107" s="161"/>
      <c r="W107" s="199">
        <f>IF(B107="ANO",IF(G107="",0,G107)+IF(L107="",0,L107)+IF(Q107="",0,Q107),"")</f>
      </c>
      <c r="X107" s="18"/>
      <c r="Y107" s="19"/>
      <c r="Z107" s="20"/>
      <c r="AA107" s="200"/>
      <c r="AB107" s="15"/>
      <c r="AC107" s="15"/>
      <c r="AD107" s="15"/>
      <c r="AE107" s="10"/>
      <c r="AF107" s="15"/>
      <c r="AG107" s="15"/>
      <c r="AI107" s="38"/>
      <c r="AU107" s="61"/>
      <c r="AV107" s="67"/>
    </row>
    <row r="108" spans="1:48" ht="19.5" customHeight="1">
      <c r="A108" s="21"/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24"/>
      <c r="T108" s="24"/>
      <c r="U108" s="24"/>
      <c r="V108" s="24"/>
      <c r="W108" s="23"/>
      <c r="X108" s="23"/>
      <c r="Y108" s="23"/>
      <c r="Z108" s="23"/>
      <c r="AA108" s="25"/>
      <c r="AB108" s="15"/>
      <c r="AC108" s="15"/>
      <c r="AD108" s="15"/>
      <c r="AE108" s="10"/>
      <c r="AF108" s="15"/>
      <c r="AG108" s="15"/>
      <c r="AU108" s="61"/>
      <c r="AV108" s="67"/>
    </row>
    <row r="109" spans="1:54" ht="19.5" customHeight="1" thickBot="1">
      <c r="A109" s="167"/>
      <c r="B109" s="168" t="s">
        <v>115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Z109" s="10"/>
      <c r="AI109" s="38"/>
      <c r="AJ109" s="136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47"/>
      <c r="AU109" s="108"/>
      <c r="AV109" s="69"/>
      <c r="AW109" s="53"/>
      <c r="AX109" s="70"/>
      <c r="AY109" s="70"/>
      <c r="AZ109" s="204"/>
      <c r="BA109" s="204"/>
      <c r="BB109" s="204"/>
    </row>
    <row r="110" spans="1:55" ht="19.5" customHeight="1" thickBot="1">
      <c r="A110" s="169"/>
      <c r="B110" s="170" t="s">
        <v>97</v>
      </c>
      <c r="C110" s="206">
        <f>IF(A111="","",VLOOKUP(A111,Seznam!$A$5:$E$244,4,1))</f>
      </c>
      <c r="D110" s="207" t="e">
        <v>#REF!</v>
      </c>
      <c r="E110" s="207" t="e">
        <v>#REF!</v>
      </c>
      <c r="F110" s="207" t="e">
        <v>#REF!</v>
      </c>
      <c r="G110" s="207" t="e">
        <v>#REF!</v>
      </c>
      <c r="H110" s="206">
        <f>IF(A113="","",VLOOKUP(A113,Seznam!$A$5:$E$244,4,1))</f>
      </c>
      <c r="I110" s="207" t="e">
        <v>#REF!</v>
      </c>
      <c r="J110" s="207" t="e">
        <v>#REF!</v>
      </c>
      <c r="K110" s="207" t="e">
        <v>#REF!</v>
      </c>
      <c r="L110" s="207" t="e">
        <v>#REF!</v>
      </c>
      <c r="M110" s="206">
        <f>IF(A115="","",VLOOKUP(A115,Seznam!$A$5:$E$244,4,1))</f>
      </c>
      <c r="N110" s="207" t="e">
        <v>#REF!</v>
      </c>
      <c r="O110" s="207" t="e">
        <v>#REF!</v>
      </c>
      <c r="P110" s="207" t="e">
        <v>#REF!</v>
      </c>
      <c r="Q110" s="207" t="e">
        <v>#REF!</v>
      </c>
      <c r="R110" s="206">
        <f>IF(A117="","",VLOOKUP(A117,Seznam!$A$5:$E$244,4,1))</f>
      </c>
      <c r="S110" s="207" t="e">
        <v>#REF!</v>
      </c>
      <c r="T110" s="207" t="e">
        <v>#REF!</v>
      </c>
      <c r="U110" s="207" t="e">
        <v>#REF!</v>
      </c>
      <c r="V110" s="207" t="e">
        <v>#REF!</v>
      </c>
      <c r="W110" s="171" t="s">
        <v>9</v>
      </c>
      <c r="X110" s="208" t="s">
        <v>99</v>
      </c>
      <c r="Y110" s="208"/>
      <c r="Z110" s="208"/>
      <c r="AA110" s="171" t="s">
        <v>10</v>
      </c>
      <c r="AB110" s="209" t="s">
        <v>100</v>
      </c>
      <c r="AC110" s="210"/>
      <c r="AD110" s="211"/>
      <c r="AE110" s="173" t="s">
        <v>103</v>
      </c>
      <c r="AF110" s="173" t="s">
        <v>101</v>
      </c>
      <c r="AG110" s="173" t="s">
        <v>102</v>
      </c>
      <c r="AH110" s="38"/>
      <c r="AI110" s="38">
        <f>IF($AK110="",$AI104,IF($AM110="",$AI104,$AI104+1))</f>
        <v>0</v>
      </c>
      <c r="AJ110" s="38" t="s">
        <v>149</v>
      </c>
      <c r="AK110" s="109">
        <f>IF(A111="","",A111)</f>
      </c>
      <c r="AL110" s="110" t="str">
        <f>IF(AK110="","",VLOOKUP(AK110,Seznam!$A$5:$E$244,2,1))&amp;" "&amp;IF(AK110="","",VLOOKUP(AK110,Seznam!$A$5:$E$244,3,1))</f>
        <v> </v>
      </c>
      <c r="AM110" s="110">
        <f>IF(A117="","",A117)</f>
      </c>
      <c r="AN110" s="110" t="str">
        <f>IF(AM110="","",VLOOKUP(AM110,Seznam!$A$5:$E$244,2,1))&amp;" "&amp;IF(AM110="","",VLOOKUP(AM110,Seznam!$A$5:$E$244,3,1))</f>
        <v> </v>
      </c>
      <c r="AO110" s="126"/>
      <c r="AP110" s="112"/>
      <c r="AQ110" s="112"/>
      <c r="AR110" s="112"/>
      <c r="AS110" s="112"/>
      <c r="AT110" s="131"/>
      <c r="AU110" s="65" t="s">
        <v>44</v>
      </c>
      <c r="AV110" s="54" t="str">
        <f>IF($AU110="","",IF($AU110="1",Seznam!$H$3,Seznam!$J$3))</f>
        <v>14.9.2014</v>
      </c>
      <c r="AW110" s="64"/>
      <c r="AX110" s="75"/>
      <c r="AY110" s="180">
        <f>IF(A117="","",IF(A115="","",A115))</f>
      </c>
      <c r="AZ110">
        <f>IF($AO110="",IF($AT110="-wo",2,0),IF(COUNTIF($AO110:$AS110,"&gt;0")&gt;COUNTIF($AO110:$AS110,"&lt;0"),2,1))</f>
        <v>0</v>
      </c>
      <c r="BA110">
        <f>IF($AO113="",IF($AT113="-wo",2,0),IF(COUNTIF($AO113:$AS113,"&gt;0")&gt;COUNTIF($AO113:$AS113,"&lt;0"),2,1))</f>
        <v>0</v>
      </c>
      <c r="BB110">
        <f>IF($AO115="",IF($AT115="wo",2,0),IF(COUNTIF($AO115:$AS115,"&lt;0")&gt;COUNTIF($AO115:$AS115,"&gt;0"),2,1))</f>
        <v>0</v>
      </c>
      <c r="BC110">
        <f>IF($AA111=1,$A111,IF($AA113=1,$A113,IF($AA115=1,$A115,IF($AA117=1,$A117,""))))</f>
      </c>
    </row>
    <row r="111" spans="1:55" ht="19.5" customHeight="1" thickBot="1">
      <c r="A111" s="162"/>
      <c r="B111" s="166" t="str">
        <f>IF(A111="","",VLOOKUP(A111,Seznam!$A$5:$E$244,2,1))&amp;" "&amp;IF(A111="","",VLOOKUP(A111,Seznam!$A$5:$E$244,3,1))</f>
        <v> </v>
      </c>
      <c r="C111" s="165" t="str">
        <f>IF(H111="",IF(M111="",IF(R111="","NE","ANO"),"ANO"),"ANO")</f>
        <v>NE</v>
      </c>
      <c r="D111" s="152"/>
      <c r="E111" s="153"/>
      <c r="F111" s="152"/>
      <c r="G111" s="154"/>
      <c r="H111" s="197">
        <f>IF($AO113="",IF($AT113="","",IF($AT113="wo",0,CEILING($AM$1/2,1))),COUNTIF($AO113:$AS113,"&gt;0"))</f>
      </c>
      <c r="I111" s="197"/>
      <c r="J111" s="30" t="s">
        <v>11</v>
      </c>
      <c r="K111" s="198">
        <f>IF($AO113="",IF($AT113="","",IF($AT113="wo",CEILING($AM$1/2,1),0)),COUNTIF($AO113:$AS113,"&lt;0"))</f>
      </c>
      <c r="L111" s="198"/>
      <c r="M111" s="197">
        <f>IF($AO115="",IF($AT115="","",IF($AT115="wo",CEILING($AM$1/2,1),0)),COUNTIF($AO115:$AS115,"&lt;0"))</f>
      </c>
      <c r="N111" s="197"/>
      <c r="O111" s="30" t="s">
        <v>11</v>
      </c>
      <c r="P111" s="198">
        <f>IF($AO115="",IF($AT115="","",IF($AT115="wo",0,CEILING($AM$1/2,1))),COUNTIF($AO115:$AS115,"&gt;0"))</f>
      </c>
      <c r="Q111" s="198"/>
      <c r="R111" s="197">
        <f>IF($AO110="",IF($AT110="","",IF($AT110="wo",0,CEILING($AM$1/2,1))),COUNTIF($AO110:$AS110,"&gt;0"))</f>
      </c>
      <c r="S111" s="197"/>
      <c r="T111" s="30" t="s">
        <v>11</v>
      </c>
      <c r="U111" s="198">
        <f>IF($AO110="",IF($AT110="","",IF($AT110="wo",CEILING($AM$1/2,1),0)),COUNTIF($AO110:$AS110,"&lt;0"))</f>
      </c>
      <c r="V111" s="198"/>
      <c r="W111" s="199">
        <f>IF(C111="ANO",AZ110+BA110+BB110,"")</f>
      </c>
      <c r="X111" s="12">
        <f>IF(C111="ANO",IF(H111="",0,H111)+IF(M111="",0,M111)+IF(R111="",0,R111),"")</f>
      </c>
      <c r="Y111" s="13" t="s">
        <v>11</v>
      </c>
      <c r="Z111" s="14">
        <f>IF(C111="ANO",IF(K111="",0,K111)+IF(P111="",0,P111)+IF(U111="",0,U111),"")</f>
      </c>
      <c r="AA111" s="200"/>
      <c r="AB111" s="2">
        <f>IF(A111="","",VLOOKUP(A111,Seznam!$A$5:$E$244,4,1))</f>
      </c>
      <c r="AC111" s="3" t="s">
        <v>12</v>
      </c>
      <c r="AD111" s="2">
        <f>IF(A117="","",VLOOKUP(A117,Seznam!$A$5:$E$244,4,1))</f>
      </c>
      <c r="AE111" s="2" t="str">
        <f>IF($AV110="","",$AV110)</f>
        <v>14.9.2014</v>
      </c>
      <c r="AF111" s="3">
        <f>IF($AW110="","",$AW110)</f>
      </c>
      <c r="AG111" s="3">
        <f>IF($AX110="","",$AX110)</f>
      </c>
      <c r="AI111" s="38">
        <f>IF($AK111="",$AI110,IF($AM111="",$AI110,$AI110+1))</f>
        <v>0</v>
      </c>
      <c r="AJ111" s="38" t="s">
        <v>149</v>
      </c>
      <c r="AK111" s="114">
        <f>IF(A113="","",A113)</f>
      </c>
      <c r="AL111" s="115" t="str">
        <f>IF(AK111="","",VLOOKUP(AK111,Seznam!$A$5:$E$244,2,1))&amp;" "&amp;IF(AK111="","",VLOOKUP(AK111,Seznam!$A$5:$E$244,3,1))</f>
        <v> </v>
      </c>
      <c r="AM111" s="115">
        <f>IF(A115="","",A115)</f>
      </c>
      <c r="AN111" s="115" t="str">
        <f>IF(AM111="","",VLOOKUP(AM111,Seznam!$A$5:$E$244,2,1))&amp;" "&amp;IF(AM111="","",VLOOKUP(AM111,Seznam!$A$5:$E$244,3,1))</f>
        <v> </v>
      </c>
      <c r="AO111" s="116"/>
      <c r="AP111" s="117"/>
      <c r="AQ111" s="117"/>
      <c r="AR111" s="117"/>
      <c r="AS111" s="117"/>
      <c r="AT111" s="163"/>
      <c r="AU111" s="65" t="s">
        <v>44</v>
      </c>
      <c r="AV111" s="54" t="str">
        <f>IF($AU111="","",IF($AU111="1",Seznam!$H$3,Seznam!$J$3))</f>
        <v>14.9.2014</v>
      </c>
      <c r="AW111" s="64"/>
      <c r="AX111" s="75"/>
      <c r="AY111" s="180">
        <f>IF(A117="",IF(A111="","",A111),A117)</f>
      </c>
      <c r="AZ111">
        <f>IF($AO111="",IF($AT111="-wo",2,0),IF(COUNTIF($AO111:$AS111,"&gt;0")&gt;COUNTIF($AO111:$AS111,"&lt;0"),2,1))</f>
        <v>0</v>
      </c>
      <c r="BA111">
        <f>IF($AO113="",IF($AT113="wo",2,0),IF(COUNTIF($AO113:$AS113,"&lt;0")&gt;COUNTIF($AO113:$AS113,"&gt;0"),2,1))</f>
        <v>0</v>
      </c>
      <c r="BB111">
        <f>IF($AO114="",IF($AT114="-wo",2,0),IF(COUNTIF($AO114:$AS114,"&gt;0")&gt;COUNTIF($AO114:$AS114,"&lt;0"),2,1))</f>
        <v>0</v>
      </c>
      <c r="BC111">
        <f>IF($AA111=2,$A111,IF($AA113=2,$A113,IF($AA115=2,$A115,IF($AA117=2,$A117,""))))</f>
      </c>
    </row>
    <row r="112" spans="1:55" ht="19.5" customHeight="1" thickBot="1">
      <c r="A112" s="16"/>
      <c r="B112" s="17">
        <f>IF(A111="","",VLOOKUP(A111,Seznam!$A$5:$E$244,5,1))</f>
      </c>
      <c r="C112" s="155"/>
      <c r="D112" s="155"/>
      <c r="E112" s="155"/>
      <c r="F112" s="155"/>
      <c r="G112" s="155"/>
      <c r="H112" s="201">
        <f>IF($AO113="",IF($AT113="","","W.O."),AO113&amp;",  "&amp;AP113&amp;",  "&amp;AQ113&amp;IF(AR113="","",",  "&amp;AR113)&amp;IF(AS113="","",",  "&amp;AS113))</f>
      </c>
      <c r="I112" s="202"/>
      <c r="J112" s="202"/>
      <c r="K112" s="202"/>
      <c r="L112" s="203"/>
      <c r="M112" s="201">
        <f>IF($AO115="",IF($AT115="","","W.O."),-AO115&amp;",  "&amp;-AP115&amp;",  "&amp;-AQ115&amp;IF(AR115="","",",  "&amp;-AR115)&amp;IF(AS115="","",",  "&amp;-AS115))</f>
      </c>
      <c r="N112" s="202"/>
      <c r="O112" s="202"/>
      <c r="P112" s="202"/>
      <c r="Q112" s="203"/>
      <c r="R112" s="201">
        <f>IF($AO110="",IF($AT110="","","W.O."),AO110&amp;",  "&amp;AP110&amp;",  "&amp;AQ110&amp;IF(AR110="","",",  "&amp;AR110)&amp;IF(AS110="","",",  "&amp;AS110))</f>
      </c>
      <c r="S112" s="202"/>
      <c r="T112" s="202"/>
      <c r="U112" s="202"/>
      <c r="V112" s="203"/>
      <c r="W112" s="199">
        <f>IF(B112="ANO",IF(G112="",0,G112)+IF(L112="",0,L112)+IF(Q112="",0,Q112),"")</f>
      </c>
      <c r="X112" s="18"/>
      <c r="Y112" s="19"/>
      <c r="Z112" s="20"/>
      <c r="AA112" s="200"/>
      <c r="AB112" s="2">
        <f>IF(A113="","",VLOOKUP(A113,Seznam!$A$5:$E$244,4,1))</f>
      </c>
      <c r="AC112" s="3" t="s">
        <v>12</v>
      </c>
      <c r="AD112" s="2">
        <f>IF(A115="","",VLOOKUP(A115,Seznam!$A$5:$E$244,4,1))</f>
      </c>
      <c r="AE112" s="2" t="str">
        <f>IF($AV111="","",$AV111)</f>
        <v>14.9.2014</v>
      </c>
      <c r="AF112" s="3">
        <f>IF($AW111="","",$AW111)</f>
      </c>
      <c r="AG112" s="3">
        <f>IF($AX111="","",$AX111)</f>
      </c>
      <c r="AI112" s="38">
        <f>IF($AK112="",$AI111,IF($AM112="",$AI111,$AI111+1))</f>
        <v>0</v>
      </c>
      <c r="AJ112" s="38" t="s">
        <v>150</v>
      </c>
      <c r="AK112" s="114">
        <f>IF(A117="","",A117)</f>
      </c>
      <c r="AL112" s="115" t="str">
        <f>IF(AK112="","",VLOOKUP(AK112,Seznam!$A$5:$E$244,2,1))&amp;" "&amp;IF(AK112="","",VLOOKUP(AK112,Seznam!$A$5:$E$244,3,1))</f>
        <v> </v>
      </c>
      <c r="AM112" s="115">
        <f>IF(A115="","",A115)</f>
      </c>
      <c r="AN112" s="115" t="str">
        <f>IF(AM112="","",VLOOKUP(AM112,Seznam!$A$5:$E$244,2,1))&amp;" "&amp;IF(AM112="","",VLOOKUP(AM112,Seznam!$A$5:$E$244,3,1))</f>
        <v> </v>
      </c>
      <c r="AO112" s="116"/>
      <c r="AP112" s="117"/>
      <c r="AQ112" s="117"/>
      <c r="AR112" s="117"/>
      <c r="AS112" s="117"/>
      <c r="AT112" s="163"/>
      <c r="AU112" s="65" t="s">
        <v>44</v>
      </c>
      <c r="AV112" s="54" t="str">
        <f>IF($AU112="","",IF($AU112="1",Seznam!$H$3,Seznam!$J$3))</f>
        <v>14.9.2014</v>
      </c>
      <c r="AW112" s="64"/>
      <c r="AX112" s="75"/>
      <c r="AY112" s="180">
        <f>IF(A117="","",IF(A113="","",A113))</f>
      </c>
      <c r="AZ112">
        <f>IF($AO111="",IF($AT111="wo",2,0),IF(COUNTIF($AO111:$AS111,"&lt;0")&gt;COUNTIF($AO111:$AS111,"&gt;0"),2,1))</f>
        <v>0</v>
      </c>
      <c r="BA112">
        <f>IF($AO112="",IF($AT112="wo",2,0),IF(COUNTIF($AO112:$AS112,"&lt;0")&gt;COUNTIF($AO112:$AS112,"&gt;0"),2,1))</f>
        <v>0</v>
      </c>
      <c r="BB112">
        <f>IF($AO115="",IF($AT115="-wo",2,0),IF(COUNTIF($AO115:$AS115,"&gt;0")&gt;COUNTIF($AO115:$AS115,"&lt;0"),2,1))</f>
        <v>0</v>
      </c>
      <c r="BC112">
        <f>IF($AA111=3,$A111,IF($AA113=3,$A113,IF($AA115=3,$A115,IF($AA117=3,$A117,""))))</f>
      </c>
    </row>
    <row r="113" spans="1:55" ht="19.5" customHeight="1" thickBot="1">
      <c r="A113" s="162"/>
      <c r="B113" s="11" t="str">
        <f>IF(A113="","",VLOOKUP(A113,Seznam!$A$5:$E$244,2,1))&amp;" "&amp;IF(A113="","",VLOOKUP(A113,Seznam!$A$5:$E$244,3,1))</f>
        <v> </v>
      </c>
      <c r="C113" s="197">
        <f>IF($AO113="",IF($AT113="","",IF($AT113="wo",CEILING($AM$1/2,1),0)),COUNTIF($AO113:$AS113,"&lt;0"))</f>
      </c>
      <c r="D113" s="197"/>
      <c r="E113" s="30" t="s">
        <v>11</v>
      </c>
      <c r="F113" s="198">
        <f>IF($AO113="",IF($AT113="","",IF($AT113="wo",0,CEILING($AM$1/2,1))),COUNTIF($AO113:$AS113,"&gt;0"))</f>
      </c>
      <c r="G113" s="198"/>
      <c r="H113" s="165" t="str">
        <f>IF(M113="",IF(R113="",IF(C113="","NE","ANO"),"ANO"),"ANO")</f>
        <v>NE</v>
      </c>
      <c r="I113" s="152"/>
      <c r="J113" s="153"/>
      <c r="K113" s="152"/>
      <c r="L113" s="154"/>
      <c r="M113" s="197">
        <f>IF($AO111="",IF($AT111="","",IF($AT111="wo",0,CEILING($AM$1/2,1))),COUNTIF($AO111:$AS111,"&gt;0"))</f>
      </c>
      <c r="N113" s="197"/>
      <c r="O113" s="30" t="s">
        <v>11</v>
      </c>
      <c r="P113" s="198">
        <f>IF($AO111="",IF($AT111="","",IF($AT111="wo",CEILING($AM$1/2,1),0)),COUNTIF($AO111:$AS111,"&lt;0"))</f>
      </c>
      <c r="Q113" s="198"/>
      <c r="R113" s="197">
        <f>IF($AO114="",IF($AT114="","",IF($AT114="wo",0,CEILING($AM$1/2,1))),COUNTIF($AO114:$AS114,"&gt;0"))</f>
      </c>
      <c r="S113" s="197"/>
      <c r="T113" s="30" t="s">
        <v>11</v>
      </c>
      <c r="U113" s="198">
        <f>IF($AO114="",IF($AT114="","",IF($AT114="wo",CEILING($AM$1/2,1),0)),COUNTIF($AO114:$AS114,"&lt;0"))</f>
      </c>
      <c r="V113" s="198"/>
      <c r="W113" s="199">
        <f>IF(H113="ANO",AZ111+BA111+BB111,"")</f>
      </c>
      <c r="X113" s="12">
        <f>IF(H113="ANO",IF(C113="",0,C113)+IF(M113="",0,M113)+IF(R113="",0,R113),"")</f>
      </c>
      <c r="Y113" s="13" t="s">
        <v>11</v>
      </c>
      <c r="Z113" s="14">
        <f>IF(H113="ANO",IF(F113="",0,F113)+IF(P113="",0,P113)+IF(U113="",0,U113),"")</f>
      </c>
      <c r="AA113" s="200"/>
      <c r="AB113" s="2">
        <f>IF(A117="","",VLOOKUP(A117,Seznam!$A$5:$E$244,4,1))</f>
      </c>
      <c r="AC113" s="3" t="s">
        <v>12</v>
      </c>
      <c r="AD113" s="2">
        <f>IF(A115="","",VLOOKUP(A115,Seznam!$A$5:$E$244,4,1))</f>
      </c>
      <c r="AE113" s="2" t="str">
        <f>IF($AV112="","",$AV112)</f>
        <v>14.9.2014</v>
      </c>
      <c r="AF113" s="3">
        <f>IF($AW112="","",$AW112)</f>
      </c>
      <c r="AG113" s="3">
        <f>IF($AX112="","",$AX112)</f>
      </c>
      <c r="AI113" s="38">
        <f>IF($AK113="",$AI112,IF($AM113="",$AI112,$AI112+1))</f>
        <v>0</v>
      </c>
      <c r="AJ113" s="108" t="s">
        <v>150</v>
      </c>
      <c r="AK113" s="114">
        <f>IF(A111="","",A111)</f>
      </c>
      <c r="AL113" s="115" t="str">
        <f>IF(AK113="","",VLOOKUP(AK113,Seznam!$A$5:$E$244,2,1))&amp;" "&amp;IF(AK113="","",VLOOKUP(AK113,Seznam!$A$5:$E$244,3,1))</f>
        <v> </v>
      </c>
      <c r="AM113" s="115">
        <f>IF(A113="","",A113)</f>
      </c>
      <c r="AN113" s="115" t="str">
        <f>IF(AM113="","",VLOOKUP(AM113,Seznam!$A$5:$E$244,2,1))&amp;" "&amp;IF(AM113="","",VLOOKUP(AM113,Seznam!$A$5:$E$244,3,1))</f>
        <v> </v>
      </c>
      <c r="AO113" s="116"/>
      <c r="AP113" s="117"/>
      <c r="AQ113" s="117"/>
      <c r="AR113" s="117"/>
      <c r="AS113" s="117"/>
      <c r="AT113" s="163"/>
      <c r="AU113" s="65" t="s">
        <v>44</v>
      </c>
      <c r="AV113" s="54" t="str">
        <f>IF($AU113="","",IF($AU113="1",Seznam!$H$3,Seznam!$J$3))</f>
        <v>14.9.2014</v>
      </c>
      <c r="AW113" s="64"/>
      <c r="AX113" s="75"/>
      <c r="AY113" s="180">
        <f>IF(A115="","",A115)</f>
      </c>
      <c r="AZ113">
        <f>IF($AO110="",IF($AT110="wo",2,0),IF(COUNTIF($AO110:$AS110,"&lt;0")&gt;COUNTIF($AO110:$AS110,"&gt;0"),2,1))</f>
        <v>0</v>
      </c>
      <c r="BA113">
        <f>IF($AO112="",IF($AT112="-wo",2,0),IF(COUNTIF($AO112:$AS112,"&gt;0")&gt;COUNTIF($AO112:$AS112,"&lt;0"),2,1))</f>
        <v>0</v>
      </c>
      <c r="BB113">
        <f>IF($AO114="",IF($AT114="wo",2,0),IF(COUNTIF($AO114:$AS114,"&lt;0")&gt;COUNTIF($AO114:$AS114,"&gt;0"),2,1))</f>
        <v>0</v>
      </c>
      <c r="BC113">
        <f>IF($AA111=4,$A111,IF($AA113=4,$A113,IF($AA115=4,$A115,IF($AA117=4,$A117,""))))</f>
      </c>
    </row>
    <row r="114" spans="1:51" ht="19.5" customHeight="1" thickBot="1">
      <c r="A114" s="16"/>
      <c r="B114" s="17">
        <f>IF(A113="","",VLOOKUP(A113,Seznam!$A$5:$E$244,5,1))</f>
      </c>
      <c r="C114" s="201">
        <f>IF($AO113="",IF($AT113="","","W.O."),-AO113&amp;",  "&amp;-AP113&amp;",  "&amp;-AQ113&amp;IF(AR113="","",",  "&amp;-AR113)&amp;IF(AS113="","",",  "&amp;-AS113))</f>
      </c>
      <c r="D114" s="202"/>
      <c r="E114" s="202"/>
      <c r="F114" s="202"/>
      <c r="G114" s="203"/>
      <c r="H114" s="155"/>
      <c r="I114" s="155"/>
      <c r="J114" s="155"/>
      <c r="K114" s="155"/>
      <c r="L114" s="155"/>
      <c r="M114" s="201">
        <f>IF($AO111="",IF($AT111="","","W.O."),AO111&amp;",  "&amp;AP111&amp;",  "&amp;AQ111&amp;IF(AR111="","",",  "&amp;AR111)&amp;IF(AS111="","",",  "&amp;AS111))</f>
      </c>
      <c r="N114" s="202"/>
      <c r="O114" s="202"/>
      <c r="P114" s="202"/>
      <c r="Q114" s="203"/>
      <c r="R114" s="201">
        <f>IF($AO114="",IF($AT114="","","W.O."),AO114&amp;",  "&amp;AP114&amp;",  "&amp;AQ114&amp;IF(AR114="","",",  "&amp;AR114)&amp;IF(AS114="","",",  "&amp;AS114))</f>
      </c>
      <c r="S114" s="202"/>
      <c r="T114" s="202"/>
      <c r="U114" s="202"/>
      <c r="V114" s="203"/>
      <c r="W114" s="199">
        <f>IF(B114="ANO",IF(G114="",0,G114)+IF(L114="",0,L114)+IF(Q114="",0,Q114),"")</f>
      </c>
      <c r="X114" s="18"/>
      <c r="Y114" s="19"/>
      <c r="Z114" s="20"/>
      <c r="AA114" s="200"/>
      <c r="AB114" s="2">
        <f>IF(A111="","",VLOOKUP(A111,Seznam!$A$5:$E$244,4,1))</f>
      </c>
      <c r="AC114" s="3" t="s">
        <v>12</v>
      </c>
      <c r="AD114" s="2">
        <f>IF(A113="","",VLOOKUP(A113,Seznam!$A$5:$E$244,4,1))</f>
      </c>
      <c r="AE114" s="2" t="str">
        <f>IF($AV113="","",$AV113)</f>
        <v>14.9.2014</v>
      </c>
      <c r="AF114" s="3">
        <f>IF($AW113="","",$AW113)</f>
      </c>
      <c r="AG114" s="3">
        <f>IF($AX113="","",$AX113)</f>
      </c>
      <c r="AI114" s="38">
        <f>IF($AK114="",$AI113,IF($AM114="",$AI113,$AI113+1))</f>
        <v>0</v>
      </c>
      <c r="AJ114" s="108" t="s">
        <v>151</v>
      </c>
      <c r="AK114" s="114">
        <f>IF(A113="","",A113)</f>
      </c>
      <c r="AL114" s="115" t="str">
        <f>IF(AK114="","",VLOOKUP(AK114,Seznam!$A$5:$E$244,2,1))&amp;" "&amp;IF(AK114="","",VLOOKUP(AK114,Seznam!$A$5:$E$244,3,1))</f>
        <v> </v>
      </c>
      <c r="AM114" s="115">
        <f>IF(A117="","",A117)</f>
      </c>
      <c r="AN114" s="115" t="str">
        <f>IF(AM114="","",VLOOKUP(AM114,Seznam!$A$5:$E$244,2,1))&amp;" "&amp;IF(AM114="","",VLOOKUP(AM114,Seznam!$A$5:$E$244,3,1))</f>
        <v> </v>
      </c>
      <c r="AO114" s="116"/>
      <c r="AP114" s="117"/>
      <c r="AQ114" s="117"/>
      <c r="AR114" s="117"/>
      <c r="AS114" s="117"/>
      <c r="AT114" s="163"/>
      <c r="AU114" s="65" t="s">
        <v>44</v>
      </c>
      <c r="AV114" s="54" t="str">
        <f>IF($AU114="","",IF($AU114="1",Seznam!$H$3,Seznam!$J$3))</f>
        <v>14.9.2014</v>
      </c>
      <c r="AW114" s="64"/>
      <c r="AX114" s="75"/>
      <c r="AY114" s="180">
        <f>IF(A117="","",IF(A111="","",A111))</f>
      </c>
    </row>
    <row r="115" spans="1:51" ht="19.5" customHeight="1" thickBot="1">
      <c r="A115" s="162"/>
      <c r="B115" s="11" t="str">
        <f>IF(A115="","",VLOOKUP(A115,Seznam!$A$5:$E$244,2,1))&amp;" "&amp;IF(A115="","",VLOOKUP(A115,Seznam!$A$5:$E$244,3,1))</f>
        <v> </v>
      </c>
      <c r="C115" s="197">
        <f>IF($AO115="",IF($AT115="","",IF($AT115="wo",0,CEILING($AM$1/2,1))),COUNTIF($AO115:$AS115,"&gt;0"))</f>
      </c>
      <c r="D115" s="197"/>
      <c r="E115" s="30" t="s">
        <v>11</v>
      </c>
      <c r="F115" s="198">
        <f>IF($AO115="",IF($AT115="","",IF($AT115="wo",CEILING($AM$1/2,1),0)),COUNTIF($AO115:$AS115,"&lt;0"))</f>
      </c>
      <c r="G115" s="198"/>
      <c r="H115" s="197">
        <f>IF($AO111="",IF($AT111="","",IF($AT111="wo",CEILING($AM$1/2,1),0)),COUNTIF($AO111:$AS111,"&lt;0"))</f>
      </c>
      <c r="I115" s="197"/>
      <c r="J115" s="30" t="s">
        <v>11</v>
      </c>
      <c r="K115" s="198">
        <f>IF($AO111="",IF($AT111="","",IF($AT111="wo",0,CEILING($AM$1/2,1))),COUNTIF($AO111:$AS111,"&gt;0"))</f>
      </c>
      <c r="L115" s="198"/>
      <c r="M115" s="165" t="str">
        <f>IF(R115="",IF(C115="",IF(H115="","NE","ANO"),"ANO"),"ANO")</f>
        <v>NE</v>
      </c>
      <c r="N115" s="152"/>
      <c r="O115" s="153"/>
      <c r="P115" s="152"/>
      <c r="Q115" s="154"/>
      <c r="R115" s="197">
        <f>IF($AO112="",IF($AT112="","",IF($AT112="wo",CEILING($AM$1/2,1),0)),COUNTIF($AO112:$AS112,"&lt;0"))</f>
      </c>
      <c r="S115" s="197"/>
      <c r="T115" s="30" t="s">
        <v>11</v>
      </c>
      <c r="U115" s="198">
        <f>IF($AO112="",IF($AT112="","",IF($AT112="wo",0,CEILING($AM$1/2,1))),COUNTIF($AO112:$AS112,"&gt;0"))</f>
      </c>
      <c r="V115" s="198"/>
      <c r="W115" s="199">
        <f>IF(M115="ANO",AZ112+BA112+BB112,"")</f>
      </c>
      <c r="X115" s="12">
        <f>IF(M115="ANO",IF(H115="",0,H115)+IF(C115="",0,C115)+IF(R115="",0,R115),"")</f>
      </c>
      <c r="Y115" s="13" t="s">
        <v>11</v>
      </c>
      <c r="Z115" s="14">
        <f>IF(M115="ANO",IF(K115="",0,K115)+IF(F115="",0,F115)+IF(U115="",0,U115),"")</f>
      </c>
      <c r="AA115" s="200"/>
      <c r="AB115" s="2">
        <f>IF(A113="","",VLOOKUP(A113,Seznam!$A$5:$E$244,4,1))</f>
      </c>
      <c r="AC115" s="3" t="s">
        <v>12</v>
      </c>
      <c r="AD115" s="2">
        <f>IF(A117="","",VLOOKUP(A117,Seznam!$A$5:$E$244,4,1))</f>
      </c>
      <c r="AE115" s="2" t="str">
        <f>IF($AV114="","",$AV114)</f>
        <v>14.9.2014</v>
      </c>
      <c r="AF115" s="3">
        <f>IF($AW114="","",$AW114)</f>
      </c>
      <c r="AG115" s="3">
        <f>IF($AX114="","",$AX114)</f>
      </c>
      <c r="AI115" s="38">
        <f>IF($AK115="",$AI114,IF($AM115="",$AI114,$AI114+1))</f>
        <v>0</v>
      </c>
      <c r="AJ115" s="108" t="s">
        <v>151</v>
      </c>
      <c r="AK115" s="119">
        <f>IF(A115="","",A115)</f>
      </c>
      <c r="AL115" s="120" t="str">
        <f>IF(AK115="","",VLOOKUP(AK115,Seznam!$A$5:$E$244,2,1))&amp;" "&amp;IF(AK115="","",VLOOKUP(AK115,Seznam!$A$5:$E$244,3,1))</f>
        <v> </v>
      </c>
      <c r="AM115" s="120">
        <f>IF(A111="","",A111)</f>
      </c>
      <c r="AN115" s="120" t="str">
        <f>IF(AM115="","",VLOOKUP(AM115,Seznam!$A$5:$E$244,2,1))&amp;" "&amp;IF(AM115="","",VLOOKUP(AM115,Seznam!$A$5:$E$244,3,1))</f>
        <v> </v>
      </c>
      <c r="AO115" s="121"/>
      <c r="AP115" s="122"/>
      <c r="AQ115" s="122"/>
      <c r="AR115" s="122"/>
      <c r="AS115" s="122"/>
      <c r="AT115" s="164"/>
      <c r="AU115" s="65" t="s">
        <v>44</v>
      </c>
      <c r="AV115" s="54" t="str">
        <f>IF($AU115="","",IF($AU115="1",Seznam!$H$3,Seznam!$J$3))</f>
        <v>14.9.2014</v>
      </c>
      <c r="AW115" s="64"/>
      <c r="AX115" s="75"/>
      <c r="AY115" s="180">
        <f>IF(A117="",IF(A113="","",A113),A117)</f>
      </c>
    </row>
    <row r="116" spans="1:48" ht="19.5" customHeight="1" thickBot="1">
      <c r="A116" s="16"/>
      <c r="B116" s="17">
        <f>IF(A115="","",VLOOKUP(A115,Seznam!$A$5:$E$244,5,1))</f>
      </c>
      <c r="C116" s="201">
        <f>IF($AO115="",IF($AT115="","","W.O."),AO115&amp;",  "&amp;AP115&amp;",  "&amp;AQ115&amp;IF(AR115="","",",  "&amp;AR115)&amp;IF(AS115="","",",  "&amp;AS115))</f>
      </c>
      <c r="D116" s="202"/>
      <c r="E116" s="202"/>
      <c r="F116" s="202"/>
      <c r="G116" s="203"/>
      <c r="H116" s="201">
        <f>IF($AO111="",IF($AT111="","","W.O."),-AO111&amp;",  "&amp;-AP111&amp;",  "&amp;-AQ111&amp;IF(AR111="","",",  "&amp;-AR111)&amp;IF(AS111="","",",  "&amp;-AS111))</f>
      </c>
      <c r="I116" s="202"/>
      <c r="J116" s="202"/>
      <c r="K116" s="202"/>
      <c r="L116" s="203"/>
      <c r="M116" s="155"/>
      <c r="N116" s="155"/>
      <c r="O116" s="155"/>
      <c r="P116" s="155"/>
      <c r="Q116" s="155"/>
      <c r="R116" s="201">
        <f>IF($AO112="",IF($AT112="","","W.O."),-AO112&amp;",  "&amp;-AP112&amp;",  "&amp;-AQ112&amp;IF(AR112="","",",  "&amp;-AR112)&amp;IF(AS112="","",",  "&amp;-AS112))</f>
      </c>
      <c r="S116" s="202"/>
      <c r="T116" s="202"/>
      <c r="U116" s="202"/>
      <c r="V116" s="203"/>
      <c r="W116" s="199">
        <f>IF(B116="ANO",IF(G116="",0,G116)+IF(L116="",0,L116)+IF(Q116="",0,Q116),"")</f>
      </c>
      <c r="X116" s="18"/>
      <c r="Y116" s="19"/>
      <c r="Z116" s="20"/>
      <c r="AA116" s="200"/>
      <c r="AB116" s="2">
        <f>IF(A115="","",VLOOKUP(A115,Seznam!$A$5:$E$244,4,1))</f>
      </c>
      <c r="AC116" s="3" t="s">
        <v>12</v>
      </c>
      <c r="AD116" s="2">
        <f>IF(A111="","",VLOOKUP(A111,Seznam!$A$5:$E$244,4,1))</f>
      </c>
      <c r="AE116" s="2" t="str">
        <f>IF($AV115="","",$AV115)</f>
        <v>14.9.2014</v>
      </c>
      <c r="AF116" s="3">
        <f>IF($AW115="","",$AW115)</f>
      </c>
      <c r="AG116" s="3">
        <f>IF($AX115="","",$AX115)</f>
      </c>
      <c r="AI116" s="38"/>
      <c r="AT116" s="62"/>
      <c r="AU116" s="61"/>
      <c r="AV116" s="67"/>
    </row>
    <row r="117" spans="1:48" ht="19.5" customHeight="1" thickBot="1">
      <c r="A117" s="162"/>
      <c r="B117" s="11" t="str">
        <f>IF(A117="","",VLOOKUP(A117,Seznam!$A$5:$E$244,2,1))&amp;" "&amp;IF(A117="","",VLOOKUP(A117,Seznam!$A$5:$E$244,3,1))</f>
        <v> </v>
      </c>
      <c r="C117" s="197">
        <f>IF($AO110="",IF($AT110="","",IF($AT110="wo",CEILING($AM$1/2,1),0)),COUNTIF($AO110:$AS110,"&lt;0"))</f>
      </c>
      <c r="D117" s="197"/>
      <c r="E117" s="30" t="s">
        <v>11</v>
      </c>
      <c r="F117" s="198">
        <f>IF($AO110="",IF($AT110="","",IF($AT110="wo",0,CEILING($AM$1/2,1))),COUNTIF($AO110:$AS110,"&gt;0"))</f>
      </c>
      <c r="G117" s="198"/>
      <c r="H117" s="197">
        <f>IF($AO114="",IF($AT114="","",IF($AT114="wo",CEILING($AM$1/2,1),0)),COUNTIF($AO114:$AS114,"&lt;0"))</f>
      </c>
      <c r="I117" s="197"/>
      <c r="J117" s="30" t="s">
        <v>11</v>
      </c>
      <c r="K117" s="198">
        <f>IF($AO114="",IF($AT114="","",IF($AT114="wo",0,CEILING($AM$1/2,1))),COUNTIF($AO114:$AS114,"&gt;0"))</f>
      </c>
      <c r="L117" s="198"/>
      <c r="M117" s="197">
        <f>IF($AO112="",IF($AT112="","",IF($AT112="wo",0,CEILING($AM$1/2,1))),COUNTIF($AO112:$AS112,"&gt;0"))</f>
      </c>
      <c r="N117" s="197"/>
      <c r="O117" s="30" t="s">
        <v>11</v>
      </c>
      <c r="P117" s="198">
        <f>IF($AO112="",IF($AT112="","",IF($AT112="wo",CEILING($AM$1/2,1),0)),COUNTIF($AO112:$AS112,"&lt;0"))</f>
      </c>
      <c r="Q117" s="198"/>
      <c r="R117" s="165" t="str">
        <f>IF(C117="",IF(H117="",IF(M117="","NE","ANO"),"ANO"),"ANO")</f>
        <v>NE</v>
      </c>
      <c r="S117" s="156"/>
      <c r="T117" s="157"/>
      <c r="U117" s="156"/>
      <c r="V117" s="158"/>
      <c r="W117" s="199">
        <f>IF(R117="ANO",AZ113+BA113+BB113,"")</f>
      </c>
      <c r="X117" s="12">
        <f>IF(R117="ANO",IF(H117="",0,H117)+IF(M117="",0,M117)+IF(C117="",0,C117),"")</f>
      </c>
      <c r="Y117" s="13" t="s">
        <v>11</v>
      </c>
      <c r="Z117" s="14">
        <f>IF(R117="ANO",IF(K117="",0,K117)+IF(P117="",0,P117)+IF(F117="",0,F117),"")</f>
      </c>
      <c r="AA117" s="200"/>
      <c r="AB117" s="15"/>
      <c r="AC117" s="15"/>
      <c r="AD117" s="15"/>
      <c r="AE117" s="10"/>
      <c r="AF117" s="15"/>
      <c r="AG117" s="15"/>
      <c r="AI117" s="38"/>
      <c r="AU117" s="61"/>
      <c r="AV117" s="67"/>
    </row>
    <row r="118" spans="1:48" ht="19.5" customHeight="1" thickBot="1">
      <c r="A118" s="16"/>
      <c r="B118" s="17">
        <f>IF(A117="","",VLOOKUP(A117,Seznam!$A$5:$E$244,5,1))</f>
      </c>
      <c r="C118" s="201">
        <f>IF($AO110="",IF($AT110="","","W.O."),-AO110&amp;",  "&amp;-AP110&amp;",  "&amp;-AQ110&amp;IF(AR110="","",",  "&amp;-AR110)&amp;IF(AS110="","",",  "&amp;-AS110))</f>
      </c>
      <c r="D118" s="202"/>
      <c r="E118" s="202"/>
      <c r="F118" s="202"/>
      <c r="G118" s="203"/>
      <c r="H118" s="201">
        <f>IF($AO114="",IF($AT114="","","W.O."),-AO114&amp;",  "&amp;-AP114&amp;",  "&amp;-AQ114&amp;IF(AR114="","",",  "&amp;-AR114)&amp;IF(AS114="","",",  "&amp;-AS114))</f>
      </c>
      <c r="I118" s="202"/>
      <c r="J118" s="202"/>
      <c r="K118" s="202"/>
      <c r="L118" s="203"/>
      <c r="M118" s="201">
        <f>IF($AO112="",IF($AT112="","","W.O."),AO112&amp;",  "&amp;AP112&amp;",  "&amp;AQ112&amp;IF(AR112="","",",  "&amp;AR112)&amp;IF(AS112="","",",  "&amp;AS112))</f>
      </c>
      <c r="N118" s="202"/>
      <c r="O118" s="202"/>
      <c r="P118" s="202"/>
      <c r="Q118" s="203"/>
      <c r="R118" s="159"/>
      <c r="S118" s="160"/>
      <c r="T118" s="160"/>
      <c r="U118" s="160"/>
      <c r="V118" s="161"/>
      <c r="W118" s="199">
        <f>IF(B118="ANO",IF(G118="",0,G118)+IF(L118="",0,L118)+IF(Q118="",0,Q118),"")</f>
      </c>
      <c r="X118" s="18"/>
      <c r="Y118" s="19"/>
      <c r="Z118" s="20"/>
      <c r="AA118" s="200"/>
      <c r="AB118" s="15"/>
      <c r="AC118" s="15"/>
      <c r="AD118" s="15"/>
      <c r="AE118" s="10"/>
      <c r="AF118" s="15"/>
      <c r="AG118" s="15"/>
      <c r="AI118" s="38"/>
      <c r="AU118" s="61"/>
      <c r="AV118" s="67"/>
    </row>
    <row r="119" spans="1:48" ht="19.5" customHeight="1">
      <c r="A119" s="21"/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  <c r="S119" s="24"/>
      <c r="T119" s="24"/>
      <c r="U119" s="24"/>
      <c r="V119" s="24"/>
      <c r="W119" s="23"/>
      <c r="X119" s="23"/>
      <c r="Y119" s="23"/>
      <c r="Z119" s="23"/>
      <c r="AA119" s="25"/>
      <c r="AB119" s="15"/>
      <c r="AC119" s="15"/>
      <c r="AD119" s="15"/>
      <c r="AE119" s="10"/>
      <c r="AF119" s="15"/>
      <c r="AG119" s="15"/>
      <c r="AU119" s="61"/>
      <c r="AV119" s="67"/>
    </row>
    <row r="120" spans="1:54" ht="19.5" customHeight="1" thickBot="1">
      <c r="A120" s="167"/>
      <c r="B120" s="168" t="s">
        <v>116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Z120" s="10"/>
      <c r="AI120" s="38"/>
      <c r="AJ120" s="136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47"/>
      <c r="AU120" s="108"/>
      <c r="AV120" s="69"/>
      <c r="AW120" s="53"/>
      <c r="AX120" s="70"/>
      <c r="AY120" s="70"/>
      <c r="AZ120" s="204"/>
      <c r="BA120" s="204"/>
      <c r="BB120" s="204"/>
    </row>
    <row r="121" spans="1:55" ht="19.5" customHeight="1" thickBot="1">
      <c r="A121" s="169"/>
      <c r="B121" s="170" t="s">
        <v>97</v>
      </c>
      <c r="C121" s="206">
        <f>IF(A122="","",VLOOKUP(A122,Seznam!$A$5:$E$244,4,1))</f>
      </c>
      <c r="D121" s="207" t="e">
        <v>#REF!</v>
      </c>
      <c r="E121" s="207" t="e">
        <v>#REF!</v>
      </c>
      <c r="F121" s="207" t="e">
        <v>#REF!</v>
      </c>
      <c r="G121" s="207" t="e">
        <v>#REF!</v>
      </c>
      <c r="H121" s="206">
        <f>IF(A124="","",VLOOKUP(A124,Seznam!$A$5:$E$244,4,1))</f>
      </c>
      <c r="I121" s="207" t="e">
        <v>#REF!</v>
      </c>
      <c r="J121" s="207" t="e">
        <v>#REF!</v>
      </c>
      <c r="K121" s="207" t="e">
        <v>#REF!</v>
      </c>
      <c r="L121" s="207" t="e">
        <v>#REF!</v>
      </c>
      <c r="M121" s="206">
        <f>IF(A126="","",VLOOKUP(A126,Seznam!$A$5:$E$244,4,1))</f>
      </c>
      <c r="N121" s="207" t="e">
        <v>#REF!</v>
      </c>
      <c r="O121" s="207" t="e">
        <v>#REF!</v>
      </c>
      <c r="P121" s="207" t="e">
        <v>#REF!</v>
      </c>
      <c r="Q121" s="207" t="e">
        <v>#REF!</v>
      </c>
      <c r="R121" s="206">
        <f>IF(A128="","",VLOOKUP(A128,Seznam!$A$5:$E$244,4,1))</f>
      </c>
      <c r="S121" s="207" t="e">
        <v>#REF!</v>
      </c>
      <c r="T121" s="207" t="e">
        <v>#REF!</v>
      </c>
      <c r="U121" s="207" t="e">
        <v>#REF!</v>
      </c>
      <c r="V121" s="207" t="e">
        <v>#REF!</v>
      </c>
      <c r="W121" s="171" t="s">
        <v>9</v>
      </c>
      <c r="X121" s="208" t="s">
        <v>99</v>
      </c>
      <c r="Y121" s="208"/>
      <c r="Z121" s="208"/>
      <c r="AA121" s="171" t="s">
        <v>10</v>
      </c>
      <c r="AB121" s="209" t="s">
        <v>100</v>
      </c>
      <c r="AC121" s="210"/>
      <c r="AD121" s="211"/>
      <c r="AE121" s="173" t="s">
        <v>103</v>
      </c>
      <c r="AF121" s="173" t="s">
        <v>101</v>
      </c>
      <c r="AG121" s="173" t="s">
        <v>102</v>
      </c>
      <c r="AH121" s="38"/>
      <c r="AI121" s="38">
        <f>IF($AK121="",$AI115,IF($AM121="",$AI115,$AI115+1))</f>
        <v>0</v>
      </c>
      <c r="AJ121" s="38" t="s">
        <v>152</v>
      </c>
      <c r="AK121" s="109">
        <f>IF(A122="","",A122)</f>
      </c>
      <c r="AL121" s="110" t="str">
        <f>IF(AK121="","",VLOOKUP(AK121,Seznam!$A$5:$E$244,2,1))&amp;" "&amp;IF(AK121="","",VLOOKUP(AK121,Seznam!$A$5:$E$244,3,1))</f>
        <v> </v>
      </c>
      <c r="AM121" s="110">
        <f>IF(A128="","",A128)</f>
      </c>
      <c r="AN121" s="110" t="str">
        <f>IF(AM121="","",VLOOKUP(AM121,Seznam!$A$5:$E$244,2,1))&amp;" "&amp;IF(AM121="","",VLOOKUP(AM121,Seznam!$A$5:$E$244,3,1))</f>
        <v> </v>
      </c>
      <c r="AO121" s="126"/>
      <c r="AP121" s="112"/>
      <c r="AQ121" s="112"/>
      <c r="AR121" s="112"/>
      <c r="AS121" s="112"/>
      <c r="AT121" s="131"/>
      <c r="AU121" s="65" t="s">
        <v>44</v>
      </c>
      <c r="AV121" s="54" t="str">
        <f>IF($AU121="","",IF($AU121="1",Seznam!$H$3,Seznam!$J$3))</f>
        <v>14.9.2014</v>
      </c>
      <c r="AW121" s="64"/>
      <c r="AX121" s="75"/>
      <c r="AY121" s="180">
        <f>IF(A128="","",IF(A126="","",A126))</f>
      </c>
      <c r="AZ121">
        <f>IF($AO121="",IF($AT121="-wo",2,0),IF(COUNTIF($AO121:$AS121,"&gt;0")&gt;COUNTIF($AO121:$AS121,"&lt;0"),2,1))</f>
        <v>0</v>
      </c>
      <c r="BA121">
        <f>IF($AO124="",IF($AT124="-wo",2,0),IF(COUNTIF($AO124:$AS124,"&gt;0")&gt;COUNTIF($AO124:$AS124,"&lt;0"),2,1))</f>
        <v>0</v>
      </c>
      <c r="BB121">
        <f>IF($AO126="",IF($AT126="wo",2,0),IF(COUNTIF($AO126:$AS126,"&lt;0")&gt;COUNTIF($AO126:$AS126,"&gt;0"),2,1))</f>
        <v>0</v>
      </c>
      <c r="BC121">
        <f>IF($AA122=1,$A122,IF($AA124=1,$A124,IF($AA126=1,$A126,IF($AA128=1,$A128,""))))</f>
      </c>
    </row>
    <row r="122" spans="1:55" ht="19.5" customHeight="1" thickBot="1">
      <c r="A122" s="162"/>
      <c r="B122" s="166" t="str">
        <f>IF(A122="","",VLOOKUP(A122,Seznam!$A$5:$E$244,2,1))&amp;" "&amp;IF(A122="","",VLOOKUP(A122,Seznam!$A$5:$E$244,3,1))</f>
        <v> </v>
      </c>
      <c r="C122" s="165" t="str">
        <f>IF(H122="",IF(M122="",IF(R122="","NE","ANO"),"ANO"),"ANO")</f>
        <v>NE</v>
      </c>
      <c r="D122" s="152"/>
      <c r="E122" s="153"/>
      <c r="F122" s="152"/>
      <c r="G122" s="154"/>
      <c r="H122" s="197">
        <f>IF($AO124="",IF($AT124="","",IF($AT124="wo",0,CEILING($AM$1/2,1))),COUNTIF($AO124:$AS124,"&gt;0"))</f>
      </c>
      <c r="I122" s="197"/>
      <c r="J122" s="30" t="s">
        <v>11</v>
      </c>
      <c r="K122" s="198">
        <f>IF($AO124="",IF($AT124="","",IF($AT124="wo",CEILING($AM$1/2,1),0)),COUNTIF($AO124:$AS124,"&lt;0"))</f>
      </c>
      <c r="L122" s="198"/>
      <c r="M122" s="197">
        <f>IF($AO126="",IF($AT126="","",IF($AT126="wo",CEILING($AM$1/2,1),0)),COUNTIF($AO126:$AS126,"&lt;0"))</f>
      </c>
      <c r="N122" s="197"/>
      <c r="O122" s="30" t="s">
        <v>11</v>
      </c>
      <c r="P122" s="198">
        <f>IF($AO126="",IF($AT126="","",IF($AT126="wo",0,CEILING($AM$1/2,1))),COUNTIF($AO126:$AS126,"&gt;0"))</f>
      </c>
      <c r="Q122" s="198"/>
      <c r="R122" s="197">
        <f>IF($AO121="",IF($AT121="","",IF($AT121="wo",0,CEILING($AM$1/2,1))),COUNTIF($AO121:$AS121,"&gt;0"))</f>
      </c>
      <c r="S122" s="197"/>
      <c r="T122" s="30" t="s">
        <v>11</v>
      </c>
      <c r="U122" s="198">
        <f>IF($AO121="",IF($AT121="","",IF($AT121="wo",CEILING($AM$1/2,1),0)),COUNTIF($AO121:$AS121,"&lt;0"))</f>
      </c>
      <c r="V122" s="198"/>
      <c r="W122" s="199">
        <f>IF(C122="ANO",AZ121+BA121+BB121,"")</f>
      </c>
      <c r="X122" s="12">
        <f>IF(C122="ANO",IF(H122="",0,H122)+IF(M122="",0,M122)+IF(R122="",0,R122),"")</f>
      </c>
      <c r="Y122" s="13" t="s">
        <v>11</v>
      </c>
      <c r="Z122" s="14">
        <f>IF(C122="ANO",IF(K122="",0,K122)+IF(P122="",0,P122)+IF(U122="",0,U122),"")</f>
      </c>
      <c r="AA122" s="200"/>
      <c r="AB122" s="2">
        <f>IF(A122="","",VLOOKUP(A122,Seznam!$A$5:$E$244,4,1))</f>
      </c>
      <c r="AC122" s="3" t="s">
        <v>12</v>
      </c>
      <c r="AD122" s="2">
        <f>IF(A128="","",VLOOKUP(A128,Seznam!$A$5:$E$244,4,1))</f>
      </c>
      <c r="AE122" s="2" t="str">
        <f>IF($AV121="","",$AV121)</f>
        <v>14.9.2014</v>
      </c>
      <c r="AF122" s="3">
        <f>IF($AW121="","",$AW121)</f>
      </c>
      <c r="AG122" s="3">
        <f>IF($AX121="","",$AX121)</f>
      </c>
      <c r="AI122" s="38">
        <f>IF($AK122="",$AI121,IF($AM122="",$AI121,$AI121+1))</f>
        <v>0</v>
      </c>
      <c r="AJ122" s="38" t="s">
        <v>152</v>
      </c>
      <c r="AK122" s="114">
        <f>IF(A124="","",A124)</f>
      </c>
      <c r="AL122" s="115" t="str">
        <f>IF(AK122="","",VLOOKUP(AK122,Seznam!$A$5:$E$244,2,1))&amp;" "&amp;IF(AK122="","",VLOOKUP(AK122,Seznam!$A$5:$E$244,3,1))</f>
        <v> </v>
      </c>
      <c r="AM122" s="115">
        <f>IF(A126="","",A126)</f>
      </c>
      <c r="AN122" s="115" t="str">
        <f>IF(AM122="","",VLOOKUP(AM122,Seznam!$A$5:$E$244,2,1))&amp;" "&amp;IF(AM122="","",VLOOKUP(AM122,Seznam!$A$5:$E$244,3,1))</f>
        <v> </v>
      </c>
      <c r="AO122" s="116"/>
      <c r="AP122" s="117"/>
      <c r="AQ122" s="117"/>
      <c r="AR122" s="117"/>
      <c r="AS122" s="117"/>
      <c r="AT122" s="163"/>
      <c r="AU122" s="65" t="s">
        <v>44</v>
      </c>
      <c r="AV122" s="54" t="str">
        <f>IF($AU122="","",IF($AU122="1",Seznam!$H$3,Seznam!$J$3))</f>
        <v>14.9.2014</v>
      </c>
      <c r="AW122" s="64"/>
      <c r="AX122" s="75"/>
      <c r="AY122" s="180">
        <f>IF(A128="",IF(A122="","",A122),A128)</f>
      </c>
      <c r="AZ122">
        <f>IF($AO122="",IF($AT122="-wo",2,0),IF(COUNTIF($AO122:$AS122,"&gt;0")&gt;COUNTIF($AO122:$AS122,"&lt;0"),2,1))</f>
        <v>0</v>
      </c>
      <c r="BA122">
        <f>IF($AO124="",IF($AT124="wo",2,0),IF(COUNTIF($AO124:$AS124,"&lt;0")&gt;COUNTIF($AO124:$AS124,"&gt;0"),2,1))</f>
        <v>0</v>
      </c>
      <c r="BB122">
        <f>IF($AO125="",IF($AT125="-wo",2,0),IF(COUNTIF($AO125:$AS125,"&gt;0")&gt;COUNTIF($AO125:$AS125,"&lt;0"),2,1))</f>
        <v>0</v>
      </c>
      <c r="BC122">
        <f>IF($AA122=2,$A122,IF($AA124=2,$A124,IF($AA126=2,$A126,IF($AA128=2,$A128,""))))</f>
      </c>
    </row>
    <row r="123" spans="1:55" ht="19.5" customHeight="1" thickBot="1">
      <c r="A123" s="16"/>
      <c r="B123" s="17">
        <f>IF(A122="","",VLOOKUP(A122,Seznam!$A$5:$E$244,5,1))</f>
      </c>
      <c r="C123" s="155"/>
      <c r="D123" s="155"/>
      <c r="E123" s="155"/>
      <c r="F123" s="155"/>
      <c r="G123" s="155"/>
      <c r="H123" s="201">
        <f>IF($AO124="",IF($AT124="","","W.O."),AO124&amp;",  "&amp;AP124&amp;",  "&amp;AQ124&amp;IF(AR124="","",",  "&amp;AR124)&amp;IF(AS124="","",",  "&amp;AS124))</f>
      </c>
      <c r="I123" s="202"/>
      <c r="J123" s="202"/>
      <c r="K123" s="202"/>
      <c r="L123" s="203"/>
      <c r="M123" s="201">
        <f>IF($AO126="",IF($AT126="","","W.O."),-AO126&amp;",  "&amp;-AP126&amp;",  "&amp;-AQ126&amp;IF(AR126="","",",  "&amp;-AR126)&amp;IF(AS126="","",",  "&amp;-AS126))</f>
      </c>
      <c r="N123" s="202"/>
      <c r="O123" s="202"/>
      <c r="P123" s="202"/>
      <c r="Q123" s="203"/>
      <c r="R123" s="201">
        <f>IF($AO121="",IF($AT121="","","W.O."),AO121&amp;",  "&amp;AP121&amp;",  "&amp;AQ121&amp;IF(AR121="","",",  "&amp;AR121)&amp;IF(AS121="","",",  "&amp;AS121))</f>
      </c>
      <c r="S123" s="202"/>
      <c r="T123" s="202"/>
      <c r="U123" s="202"/>
      <c r="V123" s="203"/>
      <c r="W123" s="199">
        <f>IF(B123="ANO",IF(G123="",0,G123)+IF(L123="",0,L123)+IF(Q123="",0,Q123),"")</f>
      </c>
      <c r="X123" s="18"/>
      <c r="Y123" s="19"/>
      <c r="Z123" s="20"/>
      <c r="AA123" s="200"/>
      <c r="AB123" s="2">
        <f>IF(A124="","",VLOOKUP(A124,Seznam!$A$5:$E$244,4,1))</f>
      </c>
      <c r="AC123" s="3" t="s">
        <v>12</v>
      </c>
      <c r="AD123" s="2">
        <f>IF(A126="","",VLOOKUP(A126,Seznam!$A$5:$E$244,4,1))</f>
      </c>
      <c r="AE123" s="2" t="str">
        <f>IF($AV122="","",$AV122)</f>
        <v>14.9.2014</v>
      </c>
      <c r="AF123" s="3">
        <f>IF($AW122="","",$AW122)</f>
      </c>
      <c r="AG123" s="3">
        <f>IF($AX122="","",$AX122)</f>
      </c>
      <c r="AI123" s="38">
        <f>IF($AK123="",$AI122,IF($AM123="",$AI122,$AI122+1))</f>
        <v>0</v>
      </c>
      <c r="AJ123" s="38" t="s">
        <v>153</v>
      </c>
      <c r="AK123" s="114">
        <f>IF(A128="","",A128)</f>
      </c>
      <c r="AL123" s="115" t="str">
        <f>IF(AK123="","",VLOOKUP(AK123,Seznam!$A$5:$E$244,2,1))&amp;" "&amp;IF(AK123="","",VLOOKUP(AK123,Seznam!$A$5:$E$244,3,1))</f>
        <v> </v>
      </c>
      <c r="AM123" s="115">
        <f>IF(A126="","",A126)</f>
      </c>
      <c r="AN123" s="115" t="str">
        <f>IF(AM123="","",VLOOKUP(AM123,Seznam!$A$5:$E$244,2,1))&amp;" "&amp;IF(AM123="","",VLOOKUP(AM123,Seznam!$A$5:$E$244,3,1))</f>
        <v> </v>
      </c>
      <c r="AO123" s="116"/>
      <c r="AP123" s="117"/>
      <c r="AQ123" s="117"/>
      <c r="AR123" s="117"/>
      <c r="AS123" s="117"/>
      <c r="AT123" s="163"/>
      <c r="AU123" s="65" t="s">
        <v>44</v>
      </c>
      <c r="AV123" s="54" t="str">
        <f>IF($AU123="","",IF($AU123="1",Seznam!$H$3,Seznam!$J$3))</f>
        <v>14.9.2014</v>
      </c>
      <c r="AW123" s="64"/>
      <c r="AX123" s="75"/>
      <c r="AY123" s="180">
        <f>IF(A128="","",IF(A124="","",A124))</f>
      </c>
      <c r="AZ123">
        <f>IF($AO122="",IF($AT122="wo",2,0),IF(COUNTIF($AO122:$AS122,"&lt;0")&gt;COUNTIF($AO122:$AS122,"&gt;0"),2,1))</f>
        <v>0</v>
      </c>
      <c r="BA123">
        <f>IF($AO123="",IF($AT123="wo",2,0),IF(COUNTIF($AO123:$AS123,"&lt;0")&gt;COUNTIF($AO123:$AS123,"&gt;0"),2,1))</f>
        <v>0</v>
      </c>
      <c r="BB123">
        <f>IF($AO126="",IF($AT126="-wo",2,0),IF(COUNTIF($AO126:$AS126,"&gt;0")&gt;COUNTIF($AO126:$AS126,"&lt;0"),2,1))</f>
        <v>0</v>
      </c>
      <c r="BC123">
        <f>IF($AA122=3,$A122,IF($AA124=3,$A124,IF($AA126=3,$A126,IF($AA128=3,$A128,""))))</f>
      </c>
    </row>
    <row r="124" spans="1:55" ht="19.5" customHeight="1" thickBot="1">
      <c r="A124" s="162"/>
      <c r="B124" s="11" t="str">
        <f>IF(A124="","",VLOOKUP(A124,Seznam!$A$5:$E$244,2,1))&amp;" "&amp;IF(A124="","",VLOOKUP(A124,Seznam!$A$5:$E$244,3,1))</f>
        <v> </v>
      </c>
      <c r="C124" s="197">
        <f>IF($AO124="",IF($AT124="","",IF($AT124="wo",CEILING($AM$1/2,1),0)),COUNTIF($AO124:$AS124,"&lt;0"))</f>
      </c>
      <c r="D124" s="197"/>
      <c r="E124" s="30" t="s">
        <v>11</v>
      </c>
      <c r="F124" s="198">
        <f>IF($AO124="",IF($AT124="","",IF($AT124="wo",0,CEILING($AM$1/2,1))),COUNTIF($AO124:$AS124,"&gt;0"))</f>
      </c>
      <c r="G124" s="198"/>
      <c r="H124" s="165" t="str">
        <f>IF(M124="",IF(R124="",IF(C124="","NE","ANO"),"ANO"),"ANO")</f>
        <v>NE</v>
      </c>
      <c r="I124" s="152"/>
      <c r="J124" s="153"/>
      <c r="K124" s="152"/>
      <c r="L124" s="154"/>
      <c r="M124" s="197">
        <f>IF($AO122="",IF($AT122="","",IF($AT122="wo",0,CEILING($AM$1/2,1))),COUNTIF($AO122:$AS122,"&gt;0"))</f>
      </c>
      <c r="N124" s="197"/>
      <c r="O124" s="30" t="s">
        <v>11</v>
      </c>
      <c r="P124" s="198">
        <f>IF($AO122="",IF($AT122="","",IF($AT122="wo",CEILING($AM$1/2,1),0)),COUNTIF($AO122:$AS122,"&lt;0"))</f>
      </c>
      <c r="Q124" s="198"/>
      <c r="R124" s="197">
        <f>IF($AO125="",IF($AT125="","",IF($AT125="wo",0,CEILING($AM$1/2,1))),COUNTIF($AO125:$AS125,"&gt;0"))</f>
      </c>
      <c r="S124" s="197"/>
      <c r="T124" s="30" t="s">
        <v>11</v>
      </c>
      <c r="U124" s="198">
        <f>IF($AO125="",IF($AT125="","",IF($AT125="wo",CEILING($AM$1/2,1),0)),COUNTIF($AO125:$AS125,"&lt;0"))</f>
      </c>
      <c r="V124" s="198"/>
      <c r="W124" s="199">
        <f>IF(H124="ANO",AZ122+BA122+BB122,"")</f>
      </c>
      <c r="X124" s="12">
        <f>IF(H124="ANO",IF(C124="",0,C124)+IF(M124="",0,M124)+IF(R124="",0,R124),"")</f>
      </c>
      <c r="Y124" s="13" t="s">
        <v>11</v>
      </c>
      <c r="Z124" s="14">
        <f>IF(H124="ANO",IF(F124="",0,F124)+IF(P124="",0,P124)+IF(U124="",0,U124),"")</f>
      </c>
      <c r="AA124" s="200"/>
      <c r="AB124" s="2">
        <f>IF(A128="","",VLOOKUP(A128,Seznam!$A$5:$E$244,4,1))</f>
      </c>
      <c r="AC124" s="3" t="s">
        <v>12</v>
      </c>
      <c r="AD124" s="2">
        <f>IF(A126="","",VLOOKUP(A126,Seznam!$A$5:$E$244,4,1))</f>
      </c>
      <c r="AE124" s="2" t="str">
        <f>IF($AV123="","",$AV123)</f>
        <v>14.9.2014</v>
      </c>
      <c r="AF124" s="3">
        <f>IF($AW123="","",$AW123)</f>
      </c>
      <c r="AG124" s="3">
        <f>IF($AX123="","",$AX123)</f>
      </c>
      <c r="AI124" s="38">
        <f>IF($AK124="",$AI123,IF($AM124="",$AI123,$AI123+1))</f>
        <v>0</v>
      </c>
      <c r="AJ124" s="108" t="s">
        <v>153</v>
      </c>
      <c r="AK124" s="114">
        <f>IF(A122="","",A122)</f>
      </c>
      <c r="AL124" s="115" t="str">
        <f>IF(AK124="","",VLOOKUP(AK124,Seznam!$A$5:$E$244,2,1))&amp;" "&amp;IF(AK124="","",VLOOKUP(AK124,Seznam!$A$5:$E$244,3,1))</f>
        <v> </v>
      </c>
      <c r="AM124" s="115">
        <f>IF(A124="","",A124)</f>
      </c>
      <c r="AN124" s="115" t="str">
        <f>IF(AM124="","",VLOOKUP(AM124,Seznam!$A$5:$E$244,2,1))&amp;" "&amp;IF(AM124="","",VLOOKUP(AM124,Seznam!$A$5:$E$244,3,1))</f>
        <v> </v>
      </c>
      <c r="AO124" s="116"/>
      <c r="AP124" s="117"/>
      <c r="AQ124" s="117"/>
      <c r="AR124" s="117"/>
      <c r="AS124" s="117"/>
      <c r="AT124" s="163"/>
      <c r="AU124" s="65" t="s">
        <v>44</v>
      </c>
      <c r="AV124" s="54" t="str">
        <f>IF($AU124="","",IF($AU124="1",Seznam!$H$3,Seznam!$J$3))</f>
        <v>14.9.2014</v>
      </c>
      <c r="AW124" s="64"/>
      <c r="AX124" s="75"/>
      <c r="AY124" s="180">
        <f>IF(A126="","",A126)</f>
      </c>
      <c r="AZ124">
        <f>IF($AO121="",IF($AT121="wo",2,0),IF(COUNTIF($AO121:$AS121,"&lt;0")&gt;COUNTIF($AO121:$AS121,"&gt;0"),2,1))</f>
        <v>0</v>
      </c>
      <c r="BA124">
        <f>IF($AO123="",IF($AT123="-wo",2,0),IF(COUNTIF($AO123:$AS123,"&gt;0")&gt;COUNTIF($AO123:$AS123,"&lt;0"),2,1))</f>
        <v>0</v>
      </c>
      <c r="BB124">
        <f>IF($AO125="",IF($AT125="wo",2,0),IF(COUNTIF($AO125:$AS125,"&lt;0")&gt;COUNTIF($AO125:$AS125,"&gt;0"),2,1))</f>
        <v>0</v>
      </c>
      <c r="BC124">
        <f>IF($AA122=4,$A122,IF($AA124=4,$A124,IF($AA126=4,$A126,IF($AA128=4,$A128,""))))</f>
      </c>
    </row>
    <row r="125" spans="1:51" ht="19.5" customHeight="1" thickBot="1">
      <c r="A125" s="16"/>
      <c r="B125" s="17">
        <f>IF(A124="","",VLOOKUP(A124,Seznam!$A$5:$E$244,5,1))</f>
      </c>
      <c r="C125" s="201">
        <f>IF($AO124="",IF($AT124="","","W.O."),-AO124&amp;",  "&amp;-AP124&amp;",  "&amp;-AQ124&amp;IF(AR124="","",",  "&amp;-AR124)&amp;IF(AS124="","",",  "&amp;-AS124))</f>
      </c>
      <c r="D125" s="202"/>
      <c r="E125" s="202"/>
      <c r="F125" s="202"/>
      <c r="G125" s="203"/>
      <c r="H125" s="155"/>
      <c r="I125" s="155"/>
      <c r="J125" s="155"/>
      <c r="K125" s="155"/>
      <c r="L125" s="155"/>
      <c r="M125" s="201">
        <f>IF($AO122="",IF($AT122="","","W.O."),AO122&amp;",  "&amp;AP122&amp;",  "&amp;AQ122&amp;IF(AR122="","",",  "&amp;AR122)&amp;IF(AS122="","",",  "&amp;AS122))</f>
      </c>
      <c r="N125" s="202"/>
      <c r="O125" s="202"/>
      <c r="P125" s="202"/>
      <c r="Q125" s="203"/>
      <c r="R125" s="201">
        <f>IF($AO125="",IF($AT125="","","W.O."),AO125&amp;",  "&amp;AP125&amp;",  "&amp;AQ125&amp;IF(AR125="","",",  "&amp;AR125)&amp;IF(AS125="","",",  "&amp;AS125))</f>
      </c>
      <c r="S125" s="202"/>
      <c r="T125" s="202"/>
      <c r="U125" s="202"/>
      <c r="V125" s="203"/>
      <c r="W125" s="199">
        <f>IF(B125="ANO",IF(G125="",0,G125)+IF(L125="",0,L125)+IF(Q125="",0,Q125),"")</f>
      </c>
      <c r="X125" s="18"/>
      <c r="Y125" s="19"/>
      <c r="Z125" s="20"/>
      <c r="AA125" s="200"/>
      <c r="AB125" s="2">
        <f>IF(A122="","",VLOOKUP(A122,Seznam!$A$5:$E$244,4,1))</f>
      </c>
      <c r="AC125" s="3" t="s">
        <v>12</v>
      </c>
      <c r="AD125" s="2">
        <f>IF(A124="","",VLOOKUP(A124,Seznam!$A$5:$E$244,4,1))</f>
      </c>
      <c r="AE125" s="2" t="str">
        <f>IF($AV124="","",$AV124)</f>
        <v>14.9.2014</v>
      </c>
      <c r="AF125" s="3">
        <f>IF($AW124="","",$AW124)</f>
      </c>
      <c r="AG125" s="3">
        <f>IF($AX124="","",$AX124)</f>
      </c>
      <c r="AI125" s="38">
        <f>IF($AK125="",$AI124,IF($AM125="",$AI124,$AI124+1))</f>
        <v>0</v>
      </c>
      <c r="AJ125" s="108" t="s">
        <v>154</v>
      </c>
      <c r="AK125" s="114">
        <f>IF(A124="","",A124)</f>
      </c>
      <c r="AL125" s="115" t="str">
        <f>IF(AK125="","",VLOOKUP(AK125,Seznam!$A$5:$E$244,2,1))&amp;" "&amp;IF(AK125="","",VLOOKUP(AK125,Seznam!$A$5:$E$244,3,1))</f>
        <v> </v>
      </c>
      <c r="AM125" s="115">
        <f>IF(A128="","",A128)</f>
      </c>
      <c r="AN125" s="115" t="str">
        <f>IF(AM125="","",VLOOKUP(AM125,Seznam!$A$5:$E$244,2,1))&amp;" "&amp;IF(AM125="","",VLOOKUP(AM125,Seznam!$A$5:$E$244,3,1))</f>
        <v> </v>
      </c>
      <c r="AO125" s="116"/>
      <c r="AP125" s="117"/>
      <c r="AQ125" s="117"/>
      <c r="AR125" s="117"/>
      <c r="AS125" s="117"/>
      <c r="AT125" s="163"/>
      <c r="AU125" s="65" t="s">
        <v>44</v>
      </c>
      <c r="AV125" s="54" t="str">
        <f>IF($AU125="","",IF($AU125="1",Seznam!$H$3,Seznam!$J$3))</f>
        <v>14.9.2014</v>
      </c>
      <c r="AW125" s="64"/>
      <c r="AX125" s="75"/>
      <c r="AY125" s="180">
        <f>IF(A128="","",IF(A122="","",A122))</f>
      </c>
    </row>
    <row r="126" spans="1:51" ht="19.5" customHeight="1" thickBot="1">
      <c r="A126" s="162"/>
      <c r="B126" s="11" t="str">
        <f>IF(A126="","",VLOOKUP(A126,Seznam!$A$5:$E$244,2,1))&amp;" "&amp;IF(A126="","",VLOOKUP(A126,Seznam!$A$5:$E$244,3,1))</f>
        <v> </v>
      </c>
      <c r="C126" s="197">
        <f>IF($AO126="",IF($AT126="","",IF($AT126="wo",0,CEILING($AM$1/2,1))),COUNTIF($AO126:$AS126,"&gt;0"))</f>
      </c>
      <c r="D126" s="197"/>
      <c r="E126" s="30" t="s">
        <v>11</v>
      </c>
      <c r="F126" s="198">
        <f>IF($AO126="",IF($AT126="","",IF($AT126="wo",CEILING($AM$1/2,1),0)),COUNTIF($AO126:$AS126,"&lt;0"))</f>
      </c>
      <c r="G126" s="198"/>
      <c r="H126" s="197">
        <f>IF($AO122="",IF($AT122="","",IF($AT122="wo",CEILING($AM$1/2,1),0)),COUNTIF($AO122:$AS122,"&lt;0"))</f>
      </c>
      <c r="I126" s="197"/>
      <c r="J126" s="30" t="s">
        <v>11</v>
      </c>
      <c r="K126" s="198">
        <f>IF($AO122="",IF($AT122="","",IF($AT122="wo",0,CEILING($AM$1/2,1))),COUNTIF($AO122:$AS122,"&gt;0"))</f>
      </c>
      <c r="L126" s="198"/>
      <c r="M126" s="165" t="str">
        <f>IF(R126="",IF(C126="",IF(H126="","NE","ANO"),"ANO"),"ANO")</f>
        <v>NE</v>
      </c>
      <c r="N126" s="152"/>
      <c r="O126" s="153"/>
      <c r="P126" s="152"/>
      <c r="Q126" s="154"/>
      <c r="R126" s="197">
        <f>IF($AO123="",IF($AT123="","",IF($AT123="wo",CEILING($AM$1/2,1),0)),COUNTIF($AO123:$AS123,"&lt;0"))</f>
      </c>
      <c r="S126" s="197"/>
      <c r="T126" s="30" t="s">
        <v>11</v>
      </c>
      <c r="U126" s="198">
        <f>IF($AO123="",IF($AT123="","",IF($AT123="wo",0,CEILING($AM$1/2,1))),COUNTIF($AO123:$AS123,"&gt;0"))</f>
      </c>
      <c r="V126" s="198"/>
      <c r="W126" s="199">
        <f>IF(M126="ANO",AZ123+BA123+BB123,"")</f>
      </c>
      <c r="X126" s="12">
        <f>IF(M126="ANO",IF(H126="",0,H126)+IF(C126="",0,C126)+IF(R126="",0,R126),"")</f>
      </c>
      <c r="Y126" s="13" t="s">
        <v>11</v>
      </c>
      <c r="Z126" s="14">
        <f>IF(M126="ANO",IF(K126="",0,K126)+IF(F126="",0,F126)+IF(U126="",0,U126),"")</f>
      </c>
      <c r="AA126" s="200"/>
      <c r="AB126" s="2">
        <f>IF(A124="","",VLOOKUP(A124,Seznam!$A$5:$E$244,4,1))</f>
      </c>
      <c r="AC126" s="3" t="s">
        <v>12</v>
      </c>
      <c r="AD126" s="2">
        <f>IF(A128="","",VLOOKUP(A128,Seznam!$A$5:$E$244,4,1))</f>
      </c>
      <c r="AE126" s="2" t="str">
        <f>IF($AV125="","",$AV125)</f>
        <v>14.9.2014</v>
      </c>
      <c r="AF126" s="3">
        <f>IF($AW125="","",$AW125)</f>
      </c>
      <c r="AG126" s="3">
        <f>IF($AX125="","",$AX125)</f>
      </c>
      <c r="AI126" s="38">
        <f>IF($AK126="",$AI125,IF($AM126="",$AI125,$AI125+1))</f>
        <v>0</v>
      </c>
      <c r="AJ126" s="108" t="s">
        <v>154</v>
      </c>
      <c r="AK126" s="119">
        <f>IF(A126="","",A126)</f>
      </c>
      <c r="AL126" s="120" t="str">
        <f>IF(AK126="","",VLOOKUP(AK126,Seznam!$A$5:$E$244,2,1))&amp;" "&amp;IF(AK126="","",VLOOKUP(AK126,Seznam!$A$5:$E$244,3,1))</f>
        <v> </v>
      </c>
      <c r="AM126" s="120">
        <f>IF(A122="","",A122)</f>
      </c>
      <c r="AN126" s="120" t="str">
        <f>IF(AM126="","",VLOOKUP(AM126,Seznam!$A$5:$E$244,2,1))&amp;" "&amp;IF(AM126="","",VLOOKUP(AM126,Seznam!$A$5:$E$244,3,1))</f>
        <v> </v>
      </c>
      <c r="AO126" s="121"/>
      <c r="AP126" s="122"/>
      <c r="AQ126" s="122"/>
      <c r="AR126" s="122"/>
      <c r="AS126" s="122"/>
      <c r="AT126" s="164"/>
      <c r="AU126" s="65" t="s">
        <v>44</v>
      </c>
      <c r="AV126" s="54" t="str">
        <f>IF($AU126="","",IF($AU126="1",Seznam!$H$3,Seznam!$J$3))</f>
        <v>14.9.2014</v>
      </c>
      <c r="AW126" s="64"/>
      <c r="AX126" s="75"/>
      <c r="AY126" s="180">
        <f>IF(A128="",IF(A124="","",A124),A128)</f>
      </c>
    </row>
    <row r="127" spans="1:48" ht="19.5" customHeight="1" thickBot="1">
      <c r="A127" s="16"/>
      <c r="B127" s="17">
        <f>IF(A126="","",VLOOKUP(A126,Seznam!$A$5:$E$244,5,1))</f>
      </c>
      <c r="C127" s="201">
        <f>IF($AO126="",IF($AT126="","","W.O."),AO126&amp;",  "&amp;AP126&amp;",  "&amp;AQ126&amp;IF(AR126="","",",  "&amp;AR126)&amp;IF(AS126="","",",  "&amp;AS126))</f>
      </c>
      <c r="D127" s="202"/>
      <c r="E127" s="202"/>
      <c r="F127" s="202"/>
      <c r="G127" s="203"/>
      <c r="H127" s="201">
        <f>IF($AO122="",IF($AT122="","","W.O."),-AO122&amp;",  "&amp;-AP122&amp;",  "&amp;-AQ122&amp;IF(AR122="","",",  "&amp;-AR122)&amp;IF(AS122="","",",  "&amp;-AS122))</f>
      </c>
      <c r="I127" s="202"/>
      <c r="J127" s="202"/>
      <c r="K127" s="202"/>
      <c r="L127" s="203"/>
      <c r="M127" s="155"/>
      <c r="N127" s="155"/>
      <c r="O127" s="155"/>
      <c r="P127" s="155"/>
      <c r="Q127" s="155"/>
      <c r="R127" s="201">
        <f>IF($AO123="",IF($AT123="","","W.O."),-AO123&amp;",  "&amp;-AP123&amp;",  "&amp;-AQ123&amp;IF(AR123="","",",  "&amp;-AR123)&amp;IF(AS123="","",",  "&amp;-AS123))</f>
      </c>
      <c r="S127" s="202"/>
      <c r="T127" s="202"/>
      <c r="U127" s="202"/>
      <c r="V127" s="203"/>
      <c r="W127" s="199">
        <f>IF(B127="ANO",IF(G127="",0,G127)+IF(L127="",0,L127)+IF(Q127="",0,Q127),"")</f>
      </c>
      <c r="X127" s="18"/>
      <c r="Y127" s="19"/>
      <c r="Z127" s="20"/>
      <c r="AA127" s="200"/>
      <c r="AB127" s="2">
        <f>IF(A126="","",VLOOKUP(A126,Seznam!$A$5:$E$244,4,1))</f>
      </c>
      <c r="AC127" s="3" t="s">
        <v>12</v>
      </c>
      <c r="AD127" s="2">
        <f>IF(A122="","",VLOOKUP(A122,Seznam!$A$5:$E$244,4,1))</f>
      </c>
      <c r="AE127" s="2" t="str">
        <f>IF($AV126="","",$AV126)</f>
        <v>14.9.2014</v>
      </c>
      <c r="AF127" s="3">
        <f>IF($AW126="","",$AW126)</f>
      </c>
      <c r="AG127" s="3">
        <f>IF($AX126="","",$AX126)</f>
      </c>
      <c r="AI127" s="38"/>
      <c r="AT127" s="62"/>
      <c r="AU127" s="61"/>
      <c r="AV127" s="67"/>
    </row>
    <row r="128" spans="1:48" ht="19.5" customHeight="1" thickBot="1">
      <c r="A128" s="162"/>
      <c r="B128" s="11" t="str">
        <f>IF(A128="","",VLOOKUP(A128,Seznam!$A$5:$E$244,2,1))&amp;" "&amp;IF(A128="","",VLOOKUP(A128,Seznam!$A$5:$E$244,3,1))</f>
        <v> </v>
      </c>
      <c r="C128" s="197">
        <f>IF($AO121="",IF($AT121="","",IF($AT121="wo",CEILING($AM$1/2,1),0)),COUNTIF($AO121:$AS121,"&lt;0"))</f>
      </c>
      <c r="D128" s="197"/>
      <c r="E128" s="30" t="s">
        <v>11</v>
      </c>
      <c r="F128" s="198">
        <f>IF($AO121="",IF($AT121="","",IF($AT121="wo",0,CEILING($AM$1/2,1))),COUNTIF($AO121:$AS121,"&gt;0"))</f>
      </c>
      <c r="G128" s="198"/>
      <c r="H128" s="197">
        <f>IF($AO125="",IF($AT125="","",IF($AT125="wo",CEILING($AM$1/2,1),0)),COUNTIF($AO125:$AS125,"&lt;0"))</f>
      </c>
      <c r="I128" s="197"/>
      <c r="J128" s="30" t="s">
        <v>11</v>
      </c>
      <c r="K128" s="198">
        <f>IF($AO125="",IF($AT125="","",IF($AT125="wo",0,CEILING($AM$1/2,1))),COUNTIF($AO125:$AS125,"&gt;0"))</f>
      </c>
      <c r="L128" s="198"/>
      <c r="M128" s="197">
        <f>IF($AO123="",IF($AT123="","",IF($AT123="wo",0,CEILING($AM$1/2,1))),COUNTIF($AO123:$AS123,"&gt;0"))</f>
      </c>
      <c r="N128" s="197"/>
      <c r="O128" s="30" t="s">
        <v>11</v>
      </c>
      <c r="P128" s="198">
        <f>IF($AO123="",IF($AT123="","",IF($AT123="wo",CEILING($AM$1/2,1),0)),COUNTIF($AO123:$AS123,"&lt;0"))</f>
      </c>
      <c r="Q128" s="198"/>
      <c r="R128" s="165" t="str">
        <f>IF(C128="",IF(H128="",IF(M128="","NE","ANO"),"ANO"),"ANO")</f>
        <v>NE</v>
      </c>
      <c r="S128" s="156"/>
      <c r="T128" s="157"/>
      <c r="U128" s="156"/>
      <c r="V128" s="158"/>
      <c r="W128" s="199">
        <f>IF(R128="ANO",AZ124+BA124+BB124,"")</f>
      </c>
      <c r="X128" s="12">
        <f>IF(R128="ANO",IF(H128="",0,H128)+IF(M128="",0,M128)+IF(C128="",0,C128),"")</f>
      </c>
      <c r="Y128" s="13" t="s">
        <v>11</v>
      </c>
      <c r="Z128" s="14">
        <f>IF(R128="ANO",IF(K128="",0,K128)+IF(P128="",0,P128)+IF(F128="",0,F128),"")</f>
      </c>
      <c r="AA128" s="200"/>
      <c r="AB128" s="15"/>
      <c r="AC128" s="15"/>
      <c r="AD128" s="15"/>
      <c r="AE128" s="10"/>
      <c r="AF128" s="15"/>
      <c r="AG128" s="15"/>
      <c r="AI128" s="38"/>
      <c r="AU128" s="61"/>
      <c r="AV128" s="67"/>
    </row>
    <row r="129" spans="1:48" ht="19.5" customHeight="1" thickBot="1">
      <c r="A129" s="16"/>
      <c r="B129" s="17">
        <f>IF(A128="","",VLOOKUP(A128,Seznam!$A$5:$E$244,5,1))</f>
      </c>
      <c r="C129" s="201">
        <f>IF($AO121="",IF($AT121="","","W.O."),-AO121&amp;",  "&amp;-AP121&amp;",  "&amp;-AQ121&amp;IF(AR121="","",",  "&amp;-AR121)&amp;IF(AS121="","",",  "&amp;-AS121))</f>
      </c>
      <c r="D129" s="202"/>
      <c r="E129" s="202"/>
      <c r="F129" s="202"/>
      <c r="G129" s="203"/>
      <c r="H129" s="201">
        <f>IF($AO125="",IF($AT125="","","W.O."),-AO125&amp;",  "&amp;-AP125&amp;",  "&amp;-AQ125&amp;IF(AR125="","",",  "&amp;-AR125)&amp;IF(AS125="","",",  "&amp;-AS125))</f>
      </c>
      <c r="I129" s="202"/>
      <c r="J129" s="202"/>
      <c r="K129" s="202"/>
      <c r="L129" s="203"/>
      <c r="M129" s="201">
        <f>IF($AO123="",IF($AT123="","","W.O."),AO123&amp;",  "&amp;AP123&amp;",  "&amp;AQ123&amp;IF(AR123="","",",  "&amp;AR123)&amp;IF(AS123="","",",  "&amp;AS123))</f>
      </c>
      <c r="N129" s="202"/>
      <c r="O129" s="202"/>
      <c r="P129" s="202"/>
      <c r="Q129" s="203"/>
      <c r="R129" s="159"/>
      <c r="S129" s="160"/>
      <c r="T129" s="160"/>
      <c r="U129" s="160"/>
      <c r="V129" s="161"/>
      <c r="W129" s="199">
        <f>IF(B129="ANO",IF(G129="",0,G129)+IF(L129="",0,L129)+IF(Q129="",0,Q129),"")</f>
      </c>
      <c r="X129" s="18"/>
      <c r="Y129" s="19"/>
      <c r="Z129" s="20"/>
      <c r="AA129" s="200"/>
      <c r="AB129" s="15"/>
      <c r="AC129" s="15"/>
      <c r="AD129" s="15"/>
      <c r="AE129" s="10"/>
      <c r="AF129" s="15"/>
      <c r="AG129" s="15"/>
      <c r="AI129" s="38"/>
      <c r="AU129" s="61"/>
      <c r="AV129" s="67"/>
    </row>
    <row r="130" spans="1:33" ht="19.5" customHeight="1">
      <c r="A130" s="21"/>
      <c r="B130" s="22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4"/>
      <c r="S130" s="24"/>
      <c r="T130" s="24"/>
      <c r="U130" s="24"/>
      <c r="V130" s="24"/>
      <c r="W130" s="23"/>
      <c r="X130" s="23"/>
      <c r="Y130" s="23"/>
      <c r="Z130" s="23"/>
      <c r="AA130" s="25"/>
      <c r="AB130" s="15"/>
      <c r="AC130" s="15"/>
      <c r="AD130" s="15"/>
      <c r="AE130" s="10"/>
      <c r="AF130" s="15"/>
      <c r="AG130" s="15"/>
    </row>
    <row r="131" spans="1:54" ht="19.5" customHeight="1" thickBot="1">
      <c r="A131" s="167"/>
      <c r="B131" s="168" t="s">
        <v>117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Z131" s="10"/>
      <c r="AI131" s="38"/>
      <c r="AJ131" s="136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47"/>
      <c r="AU131" s="108"/>
      <c r="AV131" s="69"/>
      <c r="AW131" s="53"/>
      <c r="AX131" s="70"/>
      <c r="AY131" s="70"/>
      <c r="AZ131" s="204"/>
      <c r="BA131" s="204"/>
      <c r="BB131" s="204"/>
    </row>
    <row r="132" spans="1:55" ht="19.5" customHeight="1" thickBot="1">
      <c r="A132" s="169"/>
      <c r="B132" s="170" t="s">
        <v>97</v>
      </c>
      <c r="C132" s="206">
        <f>IF(A133="","",VLOOKUP(A133,Seznam!$A$5:$E$244,4,1))</f>
      </c>
      <c r="D132" s="207" t="e">
        <v>#REF!</v>
      </c>
      <c r="E132" s="207" t="e">
        <v>#REF!</v>
      </c>
      <c r="F132" s="207" t="e">
        <v>#REF!</v>
      </c>
      <c r="G132" s="207" t="e">
        <v>#REF!</v>
      </c>
      <c r="H132" s="206">
        <f>IF(A135="","",VLOOKUP(A135,Seznam!$A$5:$E$244,4,1))</f>
      </c>
      <c r="I132" s="207" t="e">
        <v>#REF!</v>
      </c>
      <c r="J132" s="207" t="e">
        <v>#REF!</v>
      </c>
      <c r="K132" s="207" t="e">
        <v>#REF!</v>
      </c>
      <c r="L132" s="207" t="e">
        <v>#REF!</v>
      </c>
      <c r="M132" s="206">
        <f>IF(A137="","",VLOOKUP(A137,Seznam!$A$5:$E$244,4,1))</f>
      </c>
      <c r="N132" s="207" t="e">
        <v>#REF!</v>
      </c>
      <c r="O132" s="207" t="e">
        <v>#REF!</v>
      </c>
      <c r="P132" s="207" t="e">
        <v>#REF!</v>
      </c>
      <c r="Q132" s="207" t="e">
        <v>#REF!</v>
      </c>
      <c r="R132" s="206">
        <f>IF(A139="","",VLOOKUP(A139,Seznam!$A$5:$E$244,4,1))</f>
      </c>
      <c r="S132" s="207" t="e">
        <v>#REF!</v>
      </c>
      <c r="T132" s="207" t="e">
        <v>#REF!</v>
      </c>
      <c r="U132" s="207" t="e">
        <v>#REF!</v>
      </c>
      <c r="V132" s="207" t="e">
        <v>#REF!</v>
      </c>
      <c r="W132" s="171" t="s">
        <v>9</v>
      </c>
      <c r="X132" s="208" t="s">
        <v>99</v>
      </c>
      <c r="Y132" s="208"/>
      <c r="Z132" s="208"/>
      <c r="AA132" s="171" t="s">
        <v>10</v>
      </c>
      <c r="AB132" s="209" t="s">
        <v>100</v>
      </c>
      <c r="AC132" s="210"/>
      <c r="AD132" s="211"/>
      <c r="AE132" s="173" t="s">
        <v>103</v>
      </c>
      <c r="AF132" s="173" t="s">
        <v>101</v>
      </c>
      <c r="AG132" s="173" t="s">
        <v>102</v>
      </c>
      <c r="AH132" s="38"/>
      <c r="AI132" s="38">
        <f>IF($AK132="",$AI126,IF($AM132="",$AI126,$AI126+1))</f>
        <v>0</v>
      </c>
      <c r="AJ132" s="38" t="s">
        <v>155</v>
      </c>
      <c r="AK132" s="109">
        <f>IF(A133="","",A133)</f>
      </c>
      <c r="AL132" s="110" t="str">
        <f>IF(AK132="","",VLOOKUP(AK132,Seznam!$A$5:$E$244,2,1))&amp;" "&amp;IF(AK132="","",VLOOKUP(AK132,Seznam!$A$5:$E$244,3,1))</f>
        <v> </v>
      </c>
      <c r="AM132" s="110">
        <f>IF(A139="","",A139)</f>
      </c>
      <c r="AN132" s="110" t="str">
        <f>IF(AM132="","",VLOOKUP(AM132,Seznam!$A$5:$E$244,2,1))&amp;" "&amp;IF(AM132="","",VLOOKUP(AM132,Seznam!$A$5:$E$244,3,1))</f>
        <v> </v>
      </c>
      <c r="AO132" s="126"/>
      <c r="AP132" s="112"/>
      <c r="AQ132" s="112"/>
      <c r="AR132" s="112"/>
      <c r="AS132" s="112"/>
      <c r="AT132" s="131"/>
      <c r="AU132" s="65" t="s">
        <v>44</v>
      </c>
      <c r="AV132" s="54" t="str">
        <f>IF($AU132="","",IF($AU132="1",Seznam!$H$3,Seznam!$J$3))</f>
        <v>14.9.2014</v>
      </c>
      <c r="AW132" s="64"/>
      <c r="AX132" s="75"/>
      <c r="AY132" s="180">
        <f>IF(A139="","",IF(A137="","",A137))</f>
      </c>
      <c r="AZ132">
        <f>IF($AO132="",IF($AT132="-wo",2,0),IF(COUNTIF($AO132:$AS132,"&gt;0")&gt;COUNTIF($AO132:$AS132,"&lt;0"),2,1))</f>
        <v>0</v>
      </c>
      <c r="BA132">
        <f>IF($AO135="",IF($AT135="-wo",2,0),IF(COUNTIF($AO135:$AS135,"&gt;0")&gt;COUNTIF($AO135:$AS135,"&lt;0"),2,1))</f>
        <v>0</v>
      </c>
      <c r="BB132">
        <f>IF($AO137="",IF($AT137="wo",2,0),IF(COUNTIF($AO137:$AS137,"&lt;0")&gt;COUNTIF($AO137:$AS137,"&gt;0"),2,1))</f>
        <v>0</v>
      </c>
      <c r="BC132">
        <f>IF($AA133=1,$A133,IF($AA135=1,$A135,IF($AA137=1,$A137,IF($AA139=1,$A139,""))))</f>
      </c>
    </row>
    <row r="133" spans="1:55" ht="19.5" customHeight="1" thickBot="1">
      <c r="A133" s="162"/>
      <c r="B133" s="166" t="str">
        <f>IF(A133="","",VLOOKUP(A133,Seznam!$A$5:$E$244,2,1))&amp;" "&amp;IF(A133="","",VLOOKUP(A133,Seznam!$A$5:$E$244,3,1))</f>
        <v> </v>
      </c>
      <c r="C133" s="165" t="str">
        <f>IF(H133="",IF(M133="",IF(R133="","NE","ANO"),"ANO"),"ANO")</f>
        <v>NE</v>
      </c>
      <c r="D133" s="152"/>
      <c r="E133" s="153"/>
      <c r="F133" s="152"/>
      <c r="G133" s="154"/>
      <c r="H133" s="197">
        <f>IF($AO135="",IF($AT135="","",IF($AT135="wo",0,CEILING($AM$1/2,1))),COUNTIF($AO135:$AS135,"&gt;0"))</f>
      </c>
      <c r="I133" s="197"/>
      <c r="J133" s="30" t="s">
        <v>11</v>
      </c>
      <c r="K133" s="198">
        <f>IF($AO135="",IF($AT135="","",IF($AT135="wo",CEILING($AM$1/2,1),0)),COUNTIF($AO135:$AS135,"&lt;0"))</f>
      </c>
      <c r="L133" s="198"/>
      <c r="M133" s="197">
        <f>IF($AO137="",IF($AT137="","",IF($AT137="wo",CEILING($AM$1/2,1),0)),COUNTIF($AO137:$AS137,"&lt;0"))</f>
      </c>
      <c r="N133" s="197"/>
      <c r="O133" s="30" t="s">
        <v>11</v>
      </c>
      <c r="P133" s="198">
        <f>IF($AO137="",IF($AT137="","",IF($AT137="wo",0,CEILING($AM$1/2,1))),COUNTIF($AO137:$AS137,"&gt;0"))</f>
      </c>
      <c r="Q133" s="198"/>
      <c r="R133" s="197">
        <f>IF($AO132="",IF($AT132="","",IF($AT132="wo",0,CEILING($AM$1/2,1))),COUNTIF($AO132:$AS132,"&gt;0"))</f>
      </c>
      <c r="S133" s="197"/>
      <c r="T133" s="30" t="s">
        <v>11</v>
      </c>
      <c r="U133" s="198">
        <f>IF($AO132="",IF($AT132="","",IF($AT132="wo",CEILING($AM$1/2,1),0)),COUNTIF($AO132:$AS132,"&lt;0"))</f>
      </c>
      <c r="V133" s="198"/>
      <c r="W133" s="199">
        <f>IF(C133="ANO",AZ132+BA132+BB132,"")</f>
      </c>
      <c r="X133" s="12">
        <f>IF(C133="ANO",IF(H133="",0,H133)+IF(M133="",0,M133)+IF(R133="",0,R133),"")</f>
      </c>
      <c r="Y133" s="13" t="s">
        <v>11</v>
      </c>
      <c r="Z133" s="14">
        <f>IF(C133="ANO",IF(K133="",0,K133)+IF(P133="",0,P133)+IF(U133="",0,U133),"")</f>
      </c>
      <c r="AA133" s="200"/>
      <c r="AB133" s="2">
        <f>IF(A133="","",VLOOKUP(A133,Seznam!$A$5:$E$244,4,1))</f>
      </c>
      <c r="AC133" s="3" t="s">
        <v>12</v>
      </c>
      <c r="AD133" s="2">
        <f>IF(A139="","",VLOOKUP(A139,Seznam!$A$5:$E$244,4,1))</f>
      </c>
      <c r="AE133" s="2" t="str">
        <f>IF($AV132="","",$AV132)</f>
        <v>14.9.2014</v>
      </c>
      <c r="AF133" s="3">
        <f>IF($AW132="","",$AW132)</f>
      </c>
      <c r="AG133" s="3">
        <f>IF($AX132="","",$AX132)</f>
      </c>
      <c r="AI133" s="38">
        <f>IF($AK133="",$AI132,IF($AM133="",$AI132,$AI132+1))</f>
        <v>0</v>
      </c>
      <c r="AJ133" s="38" t="s">
        <v>155</v>
      </c>
      <c r="AK133" s="114">
        <f>IF(A135="","",A135)</f>
      </c>
      <c r="AL133" s="115" t="str">
        <f>IF(AK133="","",VLOOKUP(AK133,Seznam!$A$5:$E$244,2,1))&amp;" "&amp;IF(AK133="","",VLOOKUP(AK133,Seznam!$A$5:$E$244,3,1))</f>
        <v> </v>
      </c>
      <c r="AM133" s="115">
        <f>IF(A137="","",A137)</f>
      </c>
      <c r="AN133" s="115" t="str">
        <f>IF(AM133="","",VLOOKUP(AM133,Seznam!$A$5:$E$244,2,1))&amp;" "&amp;IF(AM133="","",VLOOKUP(AM133,Seznam!$A$5:$E$244,3,1))</f>
        <v> </v>
      </c>
      <c r="AO133" s="116"/>
      <c r="AP133" s="117"/>
      <c r="AQ133" s="117"/>
      <c r="AR133" s="117"/>
      <c r="AS133" s="117"/>
      <c r="AT133" s="163"/>
      <c r="AU133" s="65" t="s">
        <v>44</v>
      </c>
      <c r="AV133" s="54" t="str">
        <f>IF($AU133="","",IF($AU133="1",Seznam!$H$3,Seznam!$J$3))</f>
        <v>14.9.2014</v>
      </c>
      <c r="AW133" s="64"/>
      <c r="AX133" s="75"/>
      <c r="AY133" s="180">
        <f>IF(A139="",IF(A133="","",A133),A139)</f>
      </c>
      <c r="AZ133">
        <f>IF($AO133="",IF($AT133="-wo",2,0),IF(COUNTIF($AO133:$AS133,"&gt;0")&gt;COUNTIF($AO133:$AS133,"&lt;0"),2,1))</f>
        <v>0</v>
      </c>
      <c r="BA133">
        <f>IF($AO135="",IF($AT135="wo",2,0),IF(COUNTIF($AO135:$AS135,"&lt;0")&gt;COUNTIF($AO135:$AS135,"&gt;0"),2,1))</f>
        <v>0</v>
      </c>
      <c r="BB133">
        <f>IF($AO136="",IF($AT136="-wo",2,0),IF(COUNTIF($AO136:$AS136,"&gt;0")&gt;COUNTIF($AO136:$AS136,"&lt;0"),2,1))</f>
        <v>0</v>
      </c>
      <c r="BC133">
        <f>IF($AA133=2,$A133,IF($AA135=2,$A135,IF($AA137=2,$A137,IF($AA139=2,$A139,""))))</f>
      </c>
    </row>
    <row r="134" spans="1:55" ht="19.5" customHeight="1" thickBot="1">
      <c r="A134" s="16"/>
      <c r="B134" s="17">
        <f>IF(A133="","",VLOOKUP(A133,Seznam!$A$5:$E$244,5,1))</f>
      </c>
      <c r="C134" s="155"/>
      <c r="D134" s="155"/>
      <c r="E134" s="155"/>
      <c r="F134" s="155"/>
      <c r="G134" s="155"/>
      <c r="H134" s="201">
        <f>IF($AO135="",IF($AT135="","","W.O."),AO135&amp;",  "&amp;AP135&amp;",  "&amp;AQ135&amp;IF(AR135="","",",  "&amp;AR135)&amp;IF(AS135="","",",  "&amp;AS135))</f>
      </c>
      <c r="I134" s="202"/>
      <c r="J134" s="202"/>
      <c r="K134" s="202"/>
      <c r="L134" s="203"/>
      <c r="M134" s="201">
        <f>IF($AO137="",IF($AT137="","","W.O."),-AO137&amp;",  "&amp;-AP137&amp;",  "&amp;-AQ137&amp;IF(AR137="","",",  "&amp;-AR137)&amp;IF(AS137="","",",  "&amp;-AS137))</f>
      </c>
      <c r="N134" s="202"/>
      <c r="O134" s="202"/>
      <c r="P134" s="202"/>
      <c r="Q134" s="203"/>
      <c r="R134" s="201">
        <f>IF($AO132="",IF($AT132="","","W.O."),AO132&amp;",  "&amp;AP132&amp;",  "&amp;AQ132&amp;IF(AR132="","",",  "&amp;AR132)&amp;IF(AS132="","",",  "&amp;AS132))</f>
      </c>
      <c r="S134" s="202"/>
      <c r="T134" s="202"/>
      <c r="U134" s="202"/>
      <c r="V134" s="203"/>
      <c r="W134" s="199">
        <f>IF(B134="ANO",IF(G134="",0,G134)+IF(L134="",0,L134)+IF(Q134="",0,Q134),"")</f>
      </c>
      <c r="X134" s="18"/>
      <c r="Y134" s="19"/>
      <c r="Z134" s="20"/>
      <c r="AA134" s="200"/>
      <c r="AB134" s="2">
        <f>IF(A135="","",VLOOKUP(A135,Seznam!$A$5:$E$244,4,1))</f>
      </c>
      <c r="AC134" s="3" t="s">
        <v>12</v>
      </c>
      <c r="AD134" s="2">
        <f>IF(A137="","",VLOOKUP(A137,Seznam!$A$5:$E$244,4,1))</f>
      </c>
      <c r="AE134" s="2" t="str">
        <f>IF($AV133="","",$AV133)</f>
        <v>14.9.2014</v>
      </c>
      <c r="AF134" s="3">
        <f>IF($AW133="","",$AW133)</f>
      </c>
      <c r="AG134" s="3">
        <f>IF($AX133="","",$AX133)</f>
      </c>
      <c r="AI134" s="38">
        <f>IF($AK134="",$AI133,IF($AM134="",$AI133,$AI133+1))</f>
        <v>0</v>
      </c>
      <c r="AJ134" s="38" t="s">
        <v>156</v>
      </c>
      <c r="AK134" s="114">
        <f>IF(A139="","",A139)</f>
      </c>
      <c r="AL134" s="115" t="str">
        <f>IF(AK134="","",VLOOKUP(AK134,Seznam!$A$5:$E$244,2,1))&amp;" "&amp;IF(AK134="","",VLOOKUP(AK134,Seznam!$A$5:$E$244,3,1))</f>
        <v> </v>
      </c>
      <c r="AM134" s="115">
        <f>IF(A137="","",A137)</f>
      </c>
      <c r="AN134" s="115" t="str">
        <f>IF(AM134="","",VLOOKUP(AM134,Seznam!$A$5:$E$244,2,1))&amp;" "&amp;IF(AM134="","",VLOOKUP(AM134,Seznam!$A$5:$E$244,3,1))</f>
        <v> </v>
      </c>
      <c r="AO134" s="116"/>
      <c r="AP134" s="117"/>
      <c r="AQ134" s="117"/>
      <c r="AR134" s="117"/>
      <c r="AS134" s="117"/>
      <c r="AT134" s="163"/>
      <c r="AU134" s="65" t="s">
        <v>44</v>
      </c>
      <c r="AV134" s="54" t="str">
        <f>IF($AU134="","",IF($AU134="1",Seznam!$H$3,Seznam!$J$3))</f>
        <v>14.9.2014</v>
      </c>
      <c r="AW134" s="64"/>
      <c r="AX134" s="75"/>
      <c r="AY134" s="180">
        <f>IF(A139="","",IF(A135="","",A135))</f>
      </c>
      <c r="AZ134">
        <f>IF($AO133="",IF($AT133="wo",2,0),IF(COUNTIF($AO133:$AS133,"&lt;0")&gt;COUNTIF($AO133:$AS133,"&gt;0"),2,1))</f>
        <v>0</v>
      </c>
      <c r="BA134">
        <f>IF($AO134="",IF($AT134="wo",2,0),IF(COUNTIF($AO134:$AS134,"&lt;0")&gt;COUNTIF($AO134:$AS134,"&gt;0"),2,1))</f>
        <v>0</v>
      </c>
      <c r="BB134">
        <f>IF($AO137="",IF($AT137="-wo",2,0),IF(COUNTIF($AO137:$AS137,"&gt;0")&gt;COUNTIF($AO137:$AS137,"&lt;0"),2,1))</f>
        <v>0</v>
      </c>
      <c r="BC134">
        <f>IF($AA133=3,$A133,IF($AA135=3,$A135,IF($AA137=3,$A137,IF($AA139=3,$A139,""))))</f>
      </c>
    </row>
    <row r="135" spans="1:55" ht="19.5" customHeight="1" thickBot="1">
      <c r="A135" s="162"/>
      <c r="B135" s="11" t="str">
        <f>IF(A135="","",VLOOKUP(A135,Seznam!$A$5:$E$244,2,1))&amp;" "&amp;IF(A135="","",VLOOKUP(A135,Seznam!$A$5:$E$244,3,1))</f>
        <v> </v>
      </c>
      <c r="C135" s="197">
        <f>IF($AO135="",IF($AT135="","",IF($AT135="wo",CEILING($AM$1/2,1),0)),COUNTIF($AO135:$AS135,"&lt;0"))</f>
      </c>
      <c r="D135" s="197"/>
      <c r="E135" s="30" t="s">
        <v>11</v>
      </c>
      <c r="F135" s="198">
        <f>IF($AO135="",IF($AT135="","",IF($AT135="wo",0,CEILING($AM$1/2,1))),COUNTIF($AO135:$AS135,"&gt;0"))</f>
      </c>
      <c r="G135" s="198"/>
      <c r="H135" s="165" t="str">
        <f>IF(M135="",IF(R135="",IF(C135="","NE","ANO"),"ANO"),"ANO")</f>
        <v>NE</v>
      </c>
      <c r="I135" s="152"/>
      <c r="J135" s="153"/>
      <c r="K135" s="152"/>
      <c r="L135" s="154"/>
      <c r="M135" s="197">
        <f>IF($AO133="",IF($AT133="","",IF($AT133="wo",0,CEILING($AM$1/2,1))),COUNTIF($AO133:$AS133,"&gt;0"))</f>
      </c>
      <c r="N135" s="197"/>
      <c r="O135" s="30" t="s">
        <v>11</v>
      </c>
      <c r="P135" s="198">
        <f>IF($AO133="",IF($AT133="","",IF($AT133="wo",CEILING($AM$1/2,1),0)),COUNTIF($AO133:$AS133,"&lt;0"))</f>
      </c>
      <c r="Q135" s="198"/>
      <c r="R135" s="197">
        <f>IF($AO136="",IF($AT136="","",IF($AT136="wo",0,CEILING($AM$1/2,1))),COUNTIF($AO136:$AS136,"&gt;0"))</f>
      </c>
      <c r="S135" s="197"/>
      <c r="T135" s="30" t="s">
        <v>11</v>
      </c>
      <c r="U135" s="198">
        <f>IF($AO136="",IF($AT136="","",IF($AT136="wo",CEILING($AM$1/2,1),0)),COUNTIF($AO136:$AS136,"&lt;0"))</f>
      </c>
      <c r="V135" s="198"/>
      <c r="W135" s="199">
        <f>IF(H135="ANO",AZ133+BA133+BB133,"")</f>
      </c>
      <c r="X135" s="12">
        <f>IF(H135="ANO",IF(C135="",0,C135)+IF(M135="",0,M135)+IF(R135="",0,R135),"")</f>
      </c>
      <c r="Y135" s="13" t="s">
        <v>11</v>
      </c>
      <c r="Z135" s="14">
        <f>IF(H135="ANO",IF(F135="",0,F135)+IF(P135="",0,P135)+IF(U135="",0,U135),"")</f>
      </c>
      <c r="AA135" s="200"/>
      <c r="AB135" s="2">
        <f>IF(A139="","",VLOOKUP(A139,Seznam!$A$5:$E$244,4,1))</f>
      </c>
      <c r="AC135" s="3" t="s">
        <v>12</v>
      </c>
      <c r="AD135" s="2">
        <f>IF(A137="","",VLOOKUP(A137,Seznam!$A$5:$E$244,4,1))</f>
      </c>
      <c r="AE135" s="2" t="str">
        <f>IF($AV134="","",$AV134)</f>
        <v>14.9.2014</v>
      </c>
      <c r="AF135" s="3">
        <f>IF($AW134="","",$AW134)</f>
      </c>
      <c r="AG135" s="3">
        <f>IF($AX134="","",$AX134)</f>
      </c>
      <c r="AI135" s="38">
        <f>IF($AK135="",$AI134,IF($AM135="",$AI134,$AI134+1))</f>
        <v>0</v>
      </c>
      <c r="AJ135" s="108" t="s">
        <v>156</v>
      </c>
      <c r="AK135" s="114">
        <f>IF(A133="","",A133)</f>
      </c>
      <c r="AL135" s="115" t="str">
        <f>IF(AK135="","",VLOOKUP(AK135,Seznam!$A$5:$E$244,2,1))&amp;" "&amp;IF(AK135="","",VLOOKUP(AK135,Seznam!$A$5:$E$244,3,1))</f>
        <v> </v>
      </c>
      <c r="AM135" s="115">
        <f>IF(A135="","",A135)</f>
      </c>
      <c r="AN135" s="115" t="str">
        <f>IF(AM135="","",VLOOKUP(AM135,Seznam!$A$5:$E$244,2,1))&amp;" "&amp;IF(AM135="","",VLOOKUP(AM135,Seznam!$A$5:$E$244,3,1))</f>
        <v> </v>
      </c>
      <c r="AO135" s="116"/>
      <c r="AP135" s="117"/>
      <c r="AQ135" s="117"/>
      <c r="AR135" s="117"/>
      <c r="AS135" s="117"/>
      <c r="AT135" s="163"/>
      <c r="AU135" s="65" t="s">
        <v>44</v>
      </c>
      <c r="AV135" s="54" t="str">
        <f>IF($AU135="","",IF($AU135="1",Seznam!$H$3,Seznam!$J$3))</f>
        <v>14.9.2014</v>
      </c>
      <c r="AW135" s="64"/>
      <c r="AX135" s="75"/>
      <c r="AY135" s="180">
        <f>IF(A137="","",A137)</f>
      </c>
      <c r="AZ135">
        <f>IF($AO132="",IF($AT132="wo",2,0),IF(COUNTIF($AO132:$AS132,"&lt;0")&gt;COUNTIF($AO132:$AS132,"&gt;0"),2,1))</f>
        <v>0</v>
      </c>
      <c r="BA135">
        <f>IF($AO134="",IF($AT134="-wo",2,0),IF(COUNTIF($AO134:$AS134,"&gt;0")&gt;COUNTIF($AO134:$AS134,"&lt;0"),2,1))</f>
        <v>0</v>
      </c>
      <c r="BB135">
        <f>IF($AO136="",IF($AT136="wo",2,0),IF(COUNTIF($AO136:$AS136,"&lt;0")&gt;COUNTIF($AO136:$AS136,"&gt;0"),2,1))</f>
        <v>0</v>
      </c>
      <c r="BC135">
        <f>IF($AA133=4,$A133,IF($AA135=4,$A135,IF($AA137=4,$A137,IF($AA139=4,$A139,""))))</f>
      </c>
    </row>
    <row r="136" spans="1:51" ht="19.5" customHeight="1" thickBot="1">
      <c r="A136" s="16"/>
      <c r="B136" s="17">
        <f>IF(A135="","",VLOOKUP(A135,Seznam!$A$5:$E$244,5,1))</f>
      </c>
      <c r="C136" s="201">
        <f>IF($AO135="",IF($AT135="","","W.O."),-AO135&amp;",  "&amp;-AP135&amp;",  "&amp;-AQ135&amp;IF(AR135="","",",  "&amp;-AR135)&amp;IF(AS135="","",",  "&amp;-AS135))</f>
      </c>
      <c r="D136" s="202"/>
      <c r="E136" s="202"/>
      <c r="F136" s="202"/>
      <c r="G136" s="203"/>
      <c r="H136" s="155"/>
      <c r="I136" s="155"/>
      <c r="J136" s="155"/>
      <c r="K136" s="155"/>
      <c r="L136" s="155"/>
      <c r="M136" s="201">
        <f>IF($AO133="",IF($AT133="","","W.O."),AO133&amp;",  "&amp;AP133&amp;",  "&amp;AQ133&amp;IF(AR133="","",",  "&amp;AR133)&amp;IF(AS133="","",",  "&amp;AS133))</f>
      </c>
      <c r="N136" s="202"/>
      <c r="O136" s="202"/>
      <c r="P136" s="202"/>
      <c r="Q136" s="203"/>
      <c r="R136" s="201">
        <f>IF($AO136="",IF($AT136="","","W.O."),AO136&amp;",  "&amp;AP136&amp;",  "&amp;AQ136&amp;IF(AR136="","",",  "&amp;AR136)&amp;IF(AS136="","",",  "&amp;AS136))</f>
      </c>
      <c r="S136" s="202"/>
      <c r="T136" s="202"/>
      <c r="U136" s="202"/>
      <c r="V136" s="203"/>
      <c r="W136" s="199">
        <f>IF(B136="ANO",IF(G136="",0,G136)+IF(L136="",0,L136)+IF(Q136="",0,Q136),"")</f>
      </c>
      <c r="X136" s="18"/>
      <c r="Y136" s="19"/>
      <c r="Z136" s="20"/>
      <c r="AA136" s="200"/>
      <c r="AB136" s="2">
        <f>IF(A133="","",VLOOKUP(A133,Seznam!$A$5:$E$244,4,1))</f>
      </c>
      <c r="AC136" s="3" t="s">
        <v>12</v>
      </c>
      <c r="AD136" s="2">
        <f>IF(A135="","",VLOOKUP(A135,Seznam!$A$5:$E$244,4,1))</f>
      </c>
      <c r="AE136" s="2" t="str">
        <f>IF($AV135="","",$AV135)</f>
        <v>14.9.2014</v>
      </c>
      <c r="AF136" s="3">
        <f>IF($AW135="","",$AW135)</f>
      </c>
      <c r="AG136" s="3">
        <f>IF($AX135="","",$AX135)</f>
      </c>
      <c r="AI136" s="38">
        <f>IF($AK136="",$AI135,IF($AM136="",$AI135,$AI135+1))</f>
        <v>0</v>
      </c>
      <c r="AJ136" s="108" t="s">
        <v>157</v>
      </c>
      <c r="AK136" s="114">
        <f>IF(A135="","",A135)</f>
      </c>
      <c r="AL136" s="115" t="str">
        <f>IF(AK136="","",VLOOKUP(AK136,Seznam!$A$5:$E$244,2,1))&amp;" "&amp;IF(AK136="","",VLOOKUP(AK136,Seznam!$A$5:$E$244,3,1))</f>
        <v> </v>
      </c>
      <c r="AM136" s="115">
        <f>IF(A139="","",A139)</f>
      </c>
      <c r="AN136" s="115" t="str">
        <f>IF(AM136="","",VLOOKUP(AM136,Seznam!$A$5:$E$244,2,1))&amp;" "&amp;IF(AM136="","",VLOOKUP(AM136,Seznam!$A$5:$E$244,3,1))</f>
        <v> </v>
      </c>
      <c r="AO136" s="116"/>
      <c r="AP136" s="117"/>
      <c r="AQ136" s="117"/>
      <c r="AR136" s="117"/>
      <c r="AS136" s="117"/>
      <c r="AT136" s="163"/>
      <c r="AU136" s="65" t="s">
        <v>44</v>
      </c>
      <c r="AV136" s="54" t="str">
        <f>IF($AU136="","",IF($AU136="1",Seznam!$H$3,Seznam!$J$3))</f>
        <v>14.9.2014</v>
      </c>
      <c r="AW136" s="64"/>
      <c r="AX136" s="75"/>
      <c r="AY136" s="180">
        <f>IF(A139="","",IF(A133="","",A133))</f>
      </c>
    </row>
    <row r="137" spans="1:51" ht="19.5" customHeight="1" thickBot="1">
      <c r="A137" s="162"/>
      <c r="B137" s="11" t="str">
        <f>IF(A137="","",VLOOKUP(A137,Seznam!$A$5:$E$244,2,1))&amp;" "&amp;IF(A137="","",VLOOKUP(A137,Seznam!$A$5:$E$244,3,1))</f>
        <v> </v>
      </c>
      <c r="C137" s="197">
        <f>IF($AO137="",IF($AT137="","",IF($AT137="wo",0,CEILING($AM$1/2,1))),COUNTIF($AO137:$AS137,"&gt;0"))</f>
      </c>
      <c r="D137" s="197"/>
      <c r="E137" s="30" t="s">
        <v>11</v>
      </c>
      <c r="F137" s="198">
        <f>IF($AO137="",IF($AT137="","",IF($AT137="wo",CEILING($AM$1/2,1),0)),COUNTIF($AO137:$AS137,"&lt;0"))</f>
      </c>
      <c r="G137" s="198"/>
      <c r="H137" s="197">
        <f>IF($AO133="",IF($AT133="","",IF($AT133="wo",CEILING($AM$1/2,1),0)),COUNTIF($AO133:$AS133,"&lt;0"))</f>
      </c>
      <c r="I137" s="197"/>
      <c r="J137" s="30" t="s">
        <v>11</v>
      </c>
      <c r="K137" s="198">
        <f>IF($AO133="",IF($AT133="","",IF($AT133="wo",0,CEILING($AM$1/2,1))),COUNTIF($AO133:$AS133,"&gt;0"))</f>
      </c>
      <c r="L137" s="198"/>
      <c r="M137" s="165" t="str">
        <f>IF(R137="",IF(C137="",IF(H137="","NE","ANO"),"ANO"),"ANO")</f>
        <v>NE</v>
      </c>
      <c r="N137" s="152"/>
      <c r="O137" s="153"/>
      <c r="P137" s="152"/>
      <c r="Q137" s="154"/>
      <c r="R137" s="197">
        <f>IF($AO134="",IF($AT134="","",IF($AT134="wo",CEILING($AM$1/2,1),0)),COUNTIF($AO134:$AS134,"&lt;0"))</f>
      </c>
      <c r="S137" s="197"/>
      <c r="T137" s="30" t="s">
        <v>11</v>
      </c>
      <c r="U137" s="198">
        <f>IF($AO134="",IF($AT134="","",IF($AT134="wo",0,CEILING($AM$1/2,1))),COUNTIF($AO134:$AS134,"&gt;0"))</f>
      </c>
      <c r="V137" s="198"/>
      <c r="W137" s="199">
        <f>IF(M137="ANO",AZ134+BA134+BB134,"")</f>
      </c>
      <c r="X137" s="12">
        <f>IF(M137="ANO",IF(H137="",0,H137)+IF(C137="",0,C137)+IF(R137="",0,R137),"")</f>
      </c>
      <c r="Y137" s="13" t="s">
        <v>11</v>
      </c>
      <c r="Z137" s="14">
        <f>IF(M137="ANO",IF(K137="",0,K137)+IF(F137="",0,F137)+IF(U137="",0,U137),"")</f>
      </c>
      <c r="AA137" s="200"/>
      <c r="AB137" s="2">
        <f>IF(A135="","",VLOOKUP(A135,Seznam!$A$5:$E$244,4,1))</f>
      </c>
      <c r="AC137" s="3" t="s">
        <v>12</v>
      </c>
      <c r="AD137" s="2">
        <f>IF(A139="","",VLOOKUP(A139,Seznam!$A$5:$E$244,4,1))</f>
      </c>
      <c r="AE137" s="2" t="str">
        <f>IF($AV136="","",$AV136)</f>
        <v>14.9.2014</v>
      </c>
      <c r="AF137" s="3">
        <f>IF($AW136="","",$AW136)</f>
      </c>
      <c r="AG137" s="3">
        <f>IF($AX136="","",$AX136)</f>
      </c>
      <c r="AI137" s="38">
        <f>IF($AK137="",$AI136,IF($AM137="",$AI136,$AI136+1))</f>
        <v>0</v>
      </c>
      <c r="AJ137" s="108" t="s">
        <v>157</v>
      </c>
      <c r="AK137" s="119">
        <f>IF(A137="","",A137)</f>
      </c>
      <c r="AL137" s="120" t="str">
        <f>IF(AK137="","",VLOOKUP(AK137,Seznam!$A$5:$E$244,2,1))&amp;" "&amp;IF(AK137="","",VLOOKUP(AK137,Seznam!$A$5:$E$244,3,1))</f>
        <v> </v>
      </c>
      <c r="AM137" s="120">
        <f>IF(A133="","",A133)</f>
      </c>
      <c r="AN137" s="120" t="str">
        <f>IF(AM137="","",VLOOKUP(AM137,Seznam!$A$5:$E$244,2,1))&amp;" "&amp;IF(AM137="","",VLOOKUP(AM137,Seznam!$A$5:$E$244,3,1))</f>
        <v> </v>
      </c>
      <c r="AO137" s="121"/>
      <c r="AP137" s="122"/>
      <c r="AQ137" s="122"/>
      <c r="AR137" s="122"/>
      <c r="AS137" s="122"/>
      <c r="AT137" s="164"/>
      <c r="AU137" s="65" t="s">
        <v>44</v>
      </c>
      <c r="AV137" s="54" t="str">
        <f>IF($AU137="","",IF($AU137="1",Seznam!$H$3,Seznam!$J$3))</f>
        <v>14.9.2014</v>
      </c>
      <c r="AW137" s="64"/>
      <c r="AX137" s="75"/>
      <c r="AY137" s="180">
        <f>IF(A139="",IF(A135="","",A135),A139)</f>
      </c>
    </row>
    <row r="138" spans="1:48" ht="19.5" customHeight="1" thickBot="1">
      <c r="A138" s="16"/>
      <c r="B138" s="17">
        <f>IF(A137="","",VLOOKUP(A137,Seznam!$A$5:$E$244,5,1))</f>
      </c>
      <c r="C138" s="201">
        <f>IF($AO137="",IF($AT137="","","W.O."),AO137&amp;",  "&amp;AP137&amp;",  "&amp;AQ137&amp;IF(AR137="","",",  "&amp;AR137)&amp;IF(AS137="","",",  "&amp;AS137))</f>
      </c>
      <c r="D138" s="202"/>
      <c r="E138" s="202"/>
      <c r="F138" s="202"/>
      <c r="G138" s="203"/>
      <c r="H138" s="201">
        <f>IF($AO133="",IF($AT133="","","W.O."),-AO133&amp;",  "&amp;-AP133&amp;",  "&amp;-AQ133&amp;IF(AR133="","",",  "&amp;-AR133)&amp;IF(AS133="","",",  "&amp;-AS133))</f>
      </c>
      <c r="I138" s="202"/>
      <c r="J138" s="202"/>
      <c r="K138" s="202"/>
      <c r="L138" s="203"/>
      <c r="M138" s="155"/>
      <c r="N138" s="155"/>
      <c r="O138" s="155"/>
      <c r="P138" s="155"/>
      <c r="Q138" s="155"/>
      <c r="R138" s="201">
        <f>IF($AO134="",IF($AT134="","","W.O."),-AO134&amp;",  "&amp;-AP134&amp;",  "&amp;-AQ134&amp;IF(AR134="","",",  "&amp;-AR134)&amp;IF(AS134="","",",  "&amp;-AS134))</f>
      </c>
      <c r="S138" s="202"/>
      <c r="T138" s="202"/>
      <c r="U138" s="202"/>
      <c r="V138" s="203"/>
      <c r="W138" s="199">
        <f>IF(B138="ANO",IF(G138="",0,G138)+IF(L138="",0,L138)+IF(Q138="",0,Q138),"")</f>
      </c>
      <c r="X138" s="18"/>
      <c r="Y138" s="19"/>
      <c r="Z138" s="20"/>
      <c r="AA138" s="200"/>
      <c r="AB138" s="2">
        <f>IF(A137="","",VLOOKUP(A137,Seznam!$A$5:$E$244,4,1))</f>
      </c>
      <c r="AC138" s="3" t="s">
        <v>12</v>
      </c>
      <c r="AD138" s="2">
        <f>IF(A133="","",VLOOKUP(A133,Seznam!$A$5:$E$244,4,1))</f>
      </c>
      <c r="AE138" s="2" t="str">
        <f>IF($AV137="","",$AV137)</f>
        <v>14.9.2014</v>
      </c>
      <c r="AF138" s="3">
        <f>IF($AW137="","",$AW137)</f>
      </c>
      <c r="AG138" s="3">
        <f>IF($AX137="","",$AX137)</f>
      </c>
      <c r="AI138" s="38"/>
      <c r="AT138" s="62"/>
      <c r="AU138" s="61"/>
      <c r="AV138" s="67"/>
    </row>
    <row r="139" spans="1:48" ht="19.5" customHeight="1" thickBot="1">
      <c r="A139" s="162"/>
      <c r="B139" s="11" t="str">
        <f>IF(A139="","",VLOOKUP(A139,Seznam!$A$5:$E$244,2,1))&amp;" "&amp;IF(A139="","",VLOOKUP(A139,Seznam!$A$5:$E$244,3,1))</f>
        <v> </v>
      </c>
      <c r="C139" s="197">
        <f>IF($AO132="",IF($AT132="","",IF($AT132="wo",CEILING($AM$1/2,1),0)),COUNTIF($AO132:$AS132,"&lt;0"))</f>
      </c>
      <c r="D139" s="197"/>
      <c r="E139" s="30" t="s">
        <v>11</v>
      </c>
      <c r="F139" s="198">
        <f>IF($AO132="",IF($AT132="","",IF($AT132="wo",0,CEILING($AM$1/2,1))),COUNTIF($AO132:$AS132,"&gt;0"))</f>
      </c>
      <c r="G139" s="198"/>
      <c r="H139" s="197">
        <f>IF($AO136="",IF($AT136="","",IF($AT136="wo",CEILING($AM$1/2,1),0)),COUNTIF($AO136:$AS136,"&lt;0"))</f>
      </c>
      <c r="I139" s="197"/>
      <c r="J139" s="30" t="s">
        <v>11</v>
      </c>
      <c r="K139" s="198">
        <f>IF($AO136="",IF($AT136="","",IF($AT136="wo",0,CEILING($AM$1/2,1))),COUNTIF($AO136:$AS136,"&gt;0"))</f>
      </c>
      <c r="L139" s="198"/>
      <c r="M139" s="197">
        <f>IF($AO134="",IF($AT134="","",IF($AT134="wo",0,CEILING($AM$1/2,1))),COUNTIF($AO134:$AS134,"&gt;0"))</f>
      </c>
      <c r="N139" s="197"/>
      <c r="O139" s="30" t="s">
        <v>11</v>
      </c>
      <c r="P139" s="198">
        <f>IF($AO134="",IF($AT134="","",IF($AT134="wo",CEILING($AM$1/2,1),0)),COUNTIF($AO134:$AS134,"&lt;0"))</f>
      </c>
      <c r="Q139" s="198"/>
      <c r="R139" s="165" t="str">
        <f>IF(C139="",IF(H139="",IF(M139="","NE","ANO"),"ANO"),"ANO")</f>
        <v>NE</v>
      </c>
      <c r="S139" s="156"/>
      <c r="T139" s="157"/>
      <c r="U139" s="156"/>
      <c r="V139" s="158"/>
      <c r="W139" s="199">
        <f>IF(R139="ANO",AZ135+BA135+BB135,"")</f>
      </c>
      <c r="X139" s="12">
        <f>IF(R139="ANO",IF(H139="",0,H139)+IF(M139="",0,M139)+IF(C139="",0,C139),"")</f>
      </c>
      <c r="Y139" s="13" t="s">
        <v>11</v>
      </c>
      <c r="Z139" s="14">
        <f>IF(R139="ANO",IF(K139="",0,K139)+IF(P139="",0,P139)+IF(F139="",0,F139),"")</f>
      </c>
      <c r="AA139" s="200"/>
      <c r="AB139" s="15"/>
      <c r="AC139" s="15"/>
      <c r="AD139" s="15"/>
      <c r="AE139" s="10"/>
      <c r="AF139" s="15"/>
      <c r="AG139" s="15"/>
      <c r="AI139" s="38"/>
      <c r="AU139" s="61"/>
      <c r="AV139" s="67"/>
    </row>
    <row r="140" spans="1:48" ht="19.5" customHeight="1" thickBot="1">
      <c r="A140" s="16"/>
      <c r="B140" s="17">
        <f>IF(A139="","",VLOOKUP(A139,Seznam!$A$5:$E$244,5,1))</f>
      </c>
      <c r="C140" s="201">
        <f>IF($AO132="",IF($AT132="","","W.O."),-AO132&amp;",  "&amp;-AP132&amp;",  "&amp;-AQ132&amp;IF(AR132="","",",  "&amp;-AR132)&amp;IF(AS132="","",",  "&amp;-AS132))</f>
      </c>
      <c r="D140" s="202"/>
      <c r="E140" s="202"/>
      <c r="F140" s="202"/>
      <c r="G140" s="203"/>
      <c r="H140" s="201">
        <f>IF($AO136="",IF($AT136="","","W.O."),-AO136&amp;",  "&amp;-AP136&amp;",  "&amp;-AQ136&amp;IF(AR136="","",",  "&amp;-AR136)&amp;IF(AS136="","",",  "&amp;-AS136))</f>
      </c>
      <c r="I140" s="202"/>
      <c r="J140" s="202"/>
      <c r="K140" s="202"/>
      <c r="L140" s="203"/>
      <c r="M140" s="201">
        <f>IF($AO134="",IF($AT134="","","W.O."),AO134&amp;",  "&amp;AP134&amp;",  "&amp;AQ134&amp;IF(AR134="","",",  "&amp;AR134)&amp;IF(AS134="","",",  "&amp;AS134))</f>
      </c>
      <c r="N140" s="202"/>
      <c r="O140" s="202"/>
      <c r="P140" s="202"/>
      <c r="Q140" s="203"/>
      <c r="R140" s="159"/>
      <c r="S140" s="160"/>
      <c r="T140" s="160"/>
      <c r="U140" s="160"/>
      <c r="V140" s="161"/>
      <c r="W140" s="199">
        <f>IF(B140="ANO",IF(G140="",0,G140)+IF(L140="",0,L140)+IF(Q140="",0,Q140),"")</f>
      </c>
      <c r="X140" s="18"/>
      <c r="Y140" s="19"/>
      <c r="Z140" s="20"/>
      <c r="AA140" s="200"/>
      <c r="AB140" s="15"/>
      <c r="AC140" s="15"/>
      <c r="AD140" s="15"/>
      <c r="AE140" s="10"/>
      <c r="AF140" s="15"/>
      <c r="AG140" s="15"/>
      <c r="AI140" s="38"/>
      <c r="AU140" s="61"/>
      <c r="AV140" s="67"/>
    </row>
    <row r="141" spans="1:2" ht="19.5" customHeight="1">
      <c r="A141" s="26"/>
      <c r="B141" s="27"/>
    </row>
    <row r="142" spans="1:51" s="38" customFormat="1" ht="30.75" customHeight="1">
      <c r="A142" s="172"/>
      <c r="B142" s="212" t="str">
        <f>+Seznam!$C$2</f>
        <v>STEN MARKETING OPEN 2014</v>
      </c>
      <c r="C142" s="212"/>
      <c r="D142" s="212"/>
      <c r="E142" s="212"/>
      <c r="F142" s="212"/>
      <c r="G142" s="212"/>
      <c r="H142" s="212"/>
      <c r="I142" s="212"/>
      <c r="J142" s="212"/>
      <c r="K142" s="212"/>
      <c r="L142" s="212"/>
      <c r="M142" s="212"/>
      <c r="N142" s="212"/>
      <c r="O142" s="212"/>
      <c r="P142" s="212"/>
      <c r="Q142" s="212"/>
      <c r="R142" s="212"/>
      <c r="S142" s="212"/>
      <c r="T142" s="212"/>
      <c r="U142" s="212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179"/>
      <c r="AI142" s="39"/>
      <c r="AJ142" s="39"/>
      <c r="AK142" s="41"/>
      <c r="AL142" s="40"/>
      <c r="AM142" s="40"/>
      <c r="AN142" s="40"/>
      <c r="AO142" s="40"/>
      <c r="AP142" s="40"/>
      <c r="AQ142" s="40"/>
      <c r="AR142" s="61"/>
      <c r="AS142" s="67"/>
      <c r="AT142" s="62"/>
      <c r="AU142" s="62"/>
      <c r="AV142"/>
      <c r="AW142"/>
      <c r="AX142"/>
      <c r="AY142"/>
    </row>
    <row r="143" spans="1:51" s="38" customFormat="1" ht="19.5" customHeight="1">
      <c r="A143" s="43"/>
      <c r="B143" s="43" t="str">
        <f>+Seznam!$C$3</f>
        <v>Praha</v>
      </c>
      <c r="C143" s="43"/>
      <c r="D143" s="44"/>
      <c r="E143" s="44"/>
      <c r="F143" s="44"/>
      <c r="G143" s="45"/>
      <c r="H143" s="45"/>
      <c r="I143" s="39"/>
      <c r="J143" s="39"/>
      <c r="K143" s="42"/>
      <c r="L143" s="39"/>
      <c r="M143" s="39"/>
      <c r="N143" s="39"/>
      <c r="O143" s="43"/>
      <c r="P143" s="45"/>
      <c r="Q143" s="45"/>
      <c r="R143" s="45"/>
      <c r="S143" s="45"/>
      <c r="T143" s="45"/>
      <c r="U143" s="45"/>
      <c r="V143" s="45"/>
      <c r="W143" s="45"/>
      <c r="X143" s="45"/>
      <c r="Y143" s="46"/>
      <c r="Z143" s="43"/>
      <c r="AA143" s="43"/>
      <c r="AB143" s="43"/>
      <c r="AC143" s="43"/>
      <c r="AD143" s="44" t="str">
        <f>+Seznam!$H$3&amp;IF(+Seznam!$J$3="",""," - ")&amp;IF(+Seznam!$J$3="","",+Seznam!$J$3)</f>
        <v>14.9.2014</v>
      </c>
      <c r="AE143" s="181"/>
      <c r="AI143" s="45"/>
      <c r="AJ143" s="45"/>
      <c r="AK143" s="124"/>
      <c r="AL143" s="40"/>
      <c r="AM143" s="40"/>
      <c r="AN143" s="40"/>
      <c r="AO143" s="40"/>
      <c r="AP143" s="40"/>
      <c r="AQ143" s="40"/>
      <c r="AR143" s="61"/>
      <c r="AS143" s="67"/>
      <c r="AT143" s="62"/>
      <c r="AU143" s="62"/>
      <c r="AV143"/>
      <c r="AW143"/>
      <c r="AX143"/>
      <c r="AY143"/>
    </row>
    <row r="144" spans="1:51" s="38" customFormat="1" ht="30" customHeight="1">
      <c r="A144" s="146"/>
      <c r="B144" s="146" t="e">
        <f>$B$3</f>
        <v>#REF!</v>
      </c>
      <c r="C144" s="146"/>
      <c r="D144" s="149"/>
      <c r="E144" s="150"/>
      <c r="F144" s="147"/>
      <c r="W144" s="48"/>
      <c r="X144" s="48"/>
      <c r="Y144" s="48"/>
      <c r="Z144" s="49"/>
      <c r="AA144" s="49"/>
      <c r="AD144" s="147" t="s">
        <v>95</v>
      </c>
      <c r="AE144" s="174"/>
      <c r="AL144" s="40"/>
      <c r="AM144" s="40"/>
      <c r="AN144" s="40"/>
      <c r="AO144" s="40"/>
      <c r="AP144" s="40"/>
      <c r="AQ144" s="40"/>
      <c r="AR144" s="40"/>
      <c r="AS144" s="62"/>
      <c r="AT144" s="62"/>
      <c r="AU144" s="62"/>
      <c r="AV144"/>
      <c r="AW144"/>
      <c r="AX144"/>
      <c r="AY144"/>
    </row>
    <row r="145" spans="1:54" ht="19.5" customHeight="1" thickBot="1">
      <c r="A145" s="167"/>
      <c r="B145" s="168" t="s">
        <v>118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Z145" s="10"/>
      <c r="AI145" s="38"/>
      <c r="AJ145" s="136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47"/>
      <c r="AU145" s="108"/>
      <c r="AV145" s="69"/>
      <c r="AW145" s="53"/>
      <c r="AX145" s="70"/>
      <c r="AY145" s="70"/>
      <c r="AZ145" s="204"/>
      <c r="BA145" s="204"/>
      <c r="BB145" s="204"/>
    </row>
    <row r="146" spans="1:55" ht="19.5" customHeight="1" thickBot="1">
      <c r="A146" s="169"/>
      <c r="B146" s="170" t="s">
        <v>97</v>
      </c>
      <c r="C146" s="206">
        <f>IF(A147="","",VLOOKUP(A147,Seznam!$A$5:$E$244,4,1))</f>
      </c>
      <c r="D146" s="207" t="e">
        <v>#REF!</v>
      </c>
      <c r="E146" s="207" t="e">
        <v>#REF!</v>
      </c>
      <c r="F146" s="207" t="e">
        <v>#REF!</v>
      </c>
      <c r="G146" s="207" t="e">
        <v>#REF!</v>
      </c>
      <c r="H146" s="206">
        <f>IF(A149="","",VLOOKUP(A149,Seznam!$A$5:$E$244,4,1))</f>
      </c>
      <c r="I146" s="207" t="e">
        <v>#REF!</v>
      </c>
      <c r="J146" s="207" t="e">
        <v>#REF!</v>
      </c>
      <c r="K146" s="207" t="e">
        <v>#REF!</v>
      </c>
      <c r="L146" s="207" t="e">
        <v>#REF!</v>
      </c>
      <c r="M146" s="206">
        <f>IF(A151="","",VLOOKUP(A151,Seznam!$A$5:$E$244,4,1))</f>
      </c>
      <c r="N146" s="207" t="e">
        <v>#REF!</v>
      </c>
      <c r="O146" s="207" t="e">
        <v>#REF!</v>
      </c>
      <c r="P146" s="207" t="e">
        <v>#REF!</v>
      </c>
      <c r="Q146" s="207" t="e">
        <v>#REF!</v>
      </c>
      <c r="R146" s="206">
        <f>IF(A153="","",VLOOKUP(A153,Seznam!$A$5:$E$244,4,1))</f>
      </c>
      <c r="S146" s="207" t="e">
        <v>#REF!</v>
      </c>
      <c r="T146" s="207" t="e">
        <v>#REF!</v>
      </c>
      <c r="U146" s="207" t="e">
        <v>#REF!</v>
      </c>
      <c r="V146" s="207" t="e">
        <v>#REF!</v>
      </c>
      <c r="W146" s="171" t="s">
        <v>9</v>
      </c>
      <c r="X146" s="208" t="s">
        <v>99</v>
      </c>
      <c r="Y146" s="208"/>
      <c r="Z146" s="208"/>
      <c r="AA146" s="171" t="s">
        <v>10</v>
      </c>
      <c r="AB146" s="209" t="s">
        <v>100</v>
      </c>
      <c r="AC146" s="210"/>
      <c r="AD146" s="211"/>
      <c r="AE146" s="173" t="s">
        <v>103</v>
      </c>
      <c r="AF146" s="173" t="s">
        <v>101</v>
      </c>
      <c r="AG146" s="173" t="s">
        <v>102</v>
      </c>
      <c r="AH146" s="38"/>
      <c r="AI146" s="38">
        <f>IF($AK146="",$AI137,IF($AM146="",$AI137,$AI137+1))</f>
        <v>0</v>
      </c>
      <c r="AJ146" s="38" t="s">
        <v>158</v>
      </c>
      <c r="AK146" s="109">
        <f>IF(A147="","",A147)</f>
      </c>
      <c r="AL146" s="110" t="str">
        <f>IF(AK146="","",VLOOKUP(AK146,Seznam!$A$5:$E$244,2,1))&amp;" "&amp;IF(AK146="","",VLOOKUP(AK146,Seznam!$A$5:$E$244,3,1))</f>
        <v> </v>
      </c>
      <c r="AM146" s="110">
        <f>IF(A153="","",A153)</f>
      </c>
      <c r="AN146" s="110" t="str">
        <f>IF(AM146="","",VLOOKUP(AM146,Seznam!$A$5:$E$244,2,1))&amp;" "&amp;IF(AM146="","",VLOOKUP(AM146,Seznam!$A$5:$E$244,3,1))</f>
        <v> </v>
      </c>
      <c r="AO146" s="126"/>
      <c r="AP146" s="112"/>
      <c r="AQ146" s="112"/>
      <c r="AR146" s="112"/>
      <c r="AS146" s="112"/>
      <c r="AT146" s="131"/>
      <c r="AU146" s="65" t="s">
        <v>44</v>
      </c>
      <c r="AV146" s="54" t="str">
        <f>IF($AU146="","",IF($AU146="1",Seznam!$H$3,Seznam!$J$3))</f>
        <v>14.9.2014</v>
      </c>
      <c r="AW146" s="64"/>
      <c r="AX146" s="75"/>
      <c r="AY146" s="180">
        <f>IF(A153="","",IF(A151="","",A151))</f>
      </c>
      <c r="AZ146">
        <f>IF($AO146="",IF($AT146="-wo",2,0),IF(COUNTIF($AO146:$AS146,"&gt;0")&gt;COUNTIF($AO146:$AS146,"&lt;0"),2,1))</f>
        <v>0</v>
      </c>
      <c r="BA146">
        <f>IF($AO149="",IF($AT149="-wo",2,0),IF(COUNTIF($AO149:$AS149,"&gt;0")&gt;COUNTIF($AO149:$AS149,"&lt;0"),2,1))</f>
        <v>0</v>
      </c>
      <c r="BB146">
        <f>IF($AO151="",IF($AT151="wo",2,0),IF(COUNTIF($AO151:$AS151,"&lt;0")&gt;COUNTIF($AO151:$AS151,"&gt;0"),2,1))</f>
        <v>0</v>
      </c>
      <c r="BC146">
        <f>IF($AA147=1,$A147,IF($AA149=1,$A149,IF($AA151=1,$A151,IF($AA153=1,$A153,""))))</f>
      </c>
    </row>
    <row r="147" spans="1:55" ht="19.5" customHeight="1" thickBot="1">
      <c r="A147" s="162"/>
      <c r="B147" s="166" t="str">
        <f>IF(A147="","",VLOOKUP(A147,Seznam!$A$5:$E$244,2,1))&amp;" "&amp;IF(A147="","",VLOOKUP(A147,Seznam!$A$5:$E$244,3,1))</f>
        <v> </v>
      </c>
      <c r="C147" s="165" t="str">
        <f>IF(H147="",IF(M147="",IF(R147="","NE","ANO"),"ANO"),"ANO")</f>
        <v>NE</v>
      </c>
      <c r="D147" s="152"/>
      <c r="E147" s="153"/>
      <c r="F147" s="152"/>
      <c r="G147" s="154"/>
      <c r="H147" s="197">
        <f>IF($AO149="",IF($AT149="","",IF($AT149="wo",0,CEILING($AM$1/2,1))),COUNTIF($AO149:$AS149,"&gt;0"))</f>
      </c>
      <c r="I147" s="197"/>
      <c r="J147" s="30" t="s">
        <v>11</v>
      </c>
      <c r="K147" s="198">
        <f>IF($AO149="",IF($AT149="","",IF($AT149="wo",CEILING($AM$1/2,1),0)),COUNTIF($AO149:$AS149,"&lt;0"))</f>
      </c>
      <c r="L147" s="198"/>
      <c r="M147" s="197">
        <f>IF($AO151="",IF($AT151="","",IF($AT151="wo",CEILING($AM$1/2,1),0)),COUNTIF($AO151:$AS151,"&lt;0"))</f>
      </c>
      <c r="N147" s="197"/>
      <c r="O147" s="30" t="s">
        <v>11</v>
      </c>
      <c r="P147" s="198">
        <f>IF($AO151="",IF($AT151="","",IF($AT151="wo",0,CEILING($AM$1/2,1))),COUNTIF($AO151:$AS151,"&gt;0"))</f>
      </c>
      <c r="Q147" s="198"/>
      <c r="R147" s="197">
        <f>IF($AO146="",IF($AT146="","",IF($AT146="wo",0,CEILING($AM$1/2,1))),COUNTIF($AO146:$AS146,"&gt;0"))</f>
      </c>
      <c r="S147" s="197"/>
      <c r="T147" s="30" t="s">
        <v>11</v>
      </c>
      <c r="U147" s="198">
        <f>IF($AO146="",IF($AT146="","",IF($AT146="wo",CEILING($AM$1/2,1),0)),COUNTIF($AO146:$AS146,"&lt;0"))</f>
      </c>
      <c r="V147" s="198"/>
      <c r="W147" s="199">
        <f>IF(C147="ANO",AZ146+BA146+BB146,"")</f>
      </c>
      <c r="X147" s="12">
        <f>IF(C147="ANO",IF(H147="",0,H147)+IF(M147="",0,M147)+IF(R147="",0,R147),"")</f>
      </c>
      <c r="Y147" s="13" t="s">
        <v>11</v>
      </c>
      <c r="Z147" s="14">
        <f>IF(C147="ANO",IF(K147="",0,K147)+IF(P147="",0,P147)+IF(U147="",0,U147),"")</f>
      </c>
      <c r="AA147" s="200"/>
      <c r="AB147" s="2">
        <f>IF(A147="","",VLOOKUP(A147,Seznam!$A$5:$E$244,4,1))</f>
      </c>
      <c r="AC147" s="3" t="s">
        <v>12</v>
      </c>
      <c r="AD147" s="2">
        <f>IF(A153="","",VLOOKUP(A153,Seznam!$A$5:$E$244,4,1))</f>
      </c>
      <c r="AE147" s="2" t="str">
        <f>IF($AV146="","",$AV146)</f>
        <v>14.9.2014</v>
      </c>
      <c r="AF147" s="3">
        <f>IF($AW146="","",$AW146)</f>
      </c>
      <c r="AG147" s="3">
        <f>IF($AX146="","",$AX146)</f>
      </c>
      <c r="AI147" s="38">
        <f>IF($AK147="",$AI146,IF($AM147="",$AI146,$AI146+1))</f>
        <v>0</v>
      </c>
      <c r="AJ147" s="38" t="s">
        <v>158</v>
      </c>
      <c r="AK147" s="114">
        <f>IF(A149="","",A149)</f>
      </c>
      <c r="AL147" s="115" t="str">
        <f>IF(AK147="","",VLOOKUP(AK147,Seznam!$A$5:$E$244,2,1))&amp;" "&amp;IF(AK147="","",VLOOKUP(AK147,Seznam!$A$5:$E$244,3,1))</f>
        <v> </v>
      </c>
      <c r="AM147" s="115">
        <f>IF(A151="","",A151)</f>
      </c>
      <c r="AN147" s="115" t="str">
        <f>IF(AM147="","",VLOOKUP(AM147,Seznam!$A$5:$E$244,2,1))&amp;" "&amp;IF(AM147="","",VLOOKUP(AM147,Seznam!$A$5:$E$244,3,1))</f>
        <v> </v>
      </c>
      <c r="AO147" s="116"/>
      <c r="AP147" s="117"/>
      <c r="AQ147" s="117"/>
      <c r="AR147" s="117"/>
      <c r="AS147" s="117"/>
      <c r="AT147" s="163"/>
      <c r="AU147" s="65" t="s">
        <v>44</v>
      </c>
      <c r="AV147" s="54" t="str">
        <f>IF($AU147="","",IF($AU147="1",Seznam!$H$3,Seznam!$J$3))</f>
        <v>14.9.2014</v>
      </c>
      <c r="AW147" s="64"/>
      <c r="AX147" s="75"/>
      <c r="AY147" s="180">
        <f>IF(A153="",IF(A147="","",A147),A153)</f>
      </c>
      <c r="AZ147">
        <f>IF($AO147="",IF($AT147="-wo",2,0),IF(COUNTIF($AO147:$AS147,"&gt;0")&gt;COUNTIF($AO147:$AS147,"&lt;0"),2,1))</f>
        <v>0</v>
      </c>
      <c r="BA147">
        <f>IF($AO149="",IF($AT149="wo",2,0),IF(COUNTIF($AO149:$AS149,"&lt;0")&gt;COUNTIF($AO149:$AS149,"&gt;0"),2,1))</f>
        <v>0</v>
      </c>
      <c r="BB147">
        <f>IF($AO150="",IF($AT150="-wo",2,0),IF(COUNTIF($AO150:$AS150,"&gt;0")&gt;COUNTIF($AO150:$AS150,"&lt;0"),2,1))</f>
        <v>0</v>
      </c>
      <c r="BC147">
        <f>IF($AA147=2,$A147,IF($AA149=2,$A149,IF($AA151=2,$A151,IF($AA153=2,$A153,""))))</f>
      </c>
    </row>
    <row r="148" spans="1:55" ht="19.5" customHeight="1" thickBot="1">
      <c r="A148" s="16"/>
      <c r="B148" s="17">
        <f>IF(A147="","",VLOOKUP(A147,Seznam!$A$5:$E$244,5,1))</f>
      </c>
      <c r="C148" s="155"/>
      <c r="D148" s="155"/>
      <c r="E148" s="155"/>
      <c r="F148" s="155"/>
      <c r="G148" s="155"/>
      <c r="H148" s="201">
        <f>IF($AO149="",IF($AT149="","","W.O."),AO149&amp;",  "&amp;AP149&amp;",  "&amp;AQ149&amp;IF(AR149="","",",  "&amp;AR149)&amp;IF(AS149="","",",  "&amp;AS149))</f>
      </c>
      <c r="I148" s="202"/>
      <c r="J148" s="202"/>
      <c r="K148" s="202"/>
      <c r="L148" s="203"/>
      <c r="M148" s="201">
        <f>IF($AO151="",IF($AT151="","","W.O."),-AO151&amp;",  "&amp;-AP151&amp;",  "&amp;-AQ151&amp;IF(AR151="","",",  "&amp;-AR151)&amp;IF(AS151="","",",  "&amp;-AS151))</f>
      </c>
      <c r="N148" s="202"/>
      <c r="O148" s="202"/>
      <c r="P148" s="202"/>
      <c r="Q148" s="203"/>
      <c r="R148" s="201">
        <f>IF($AO146="",IF($AT146="","","W.O."),AO146&amp;",  "&amp;AP146&amp;",  "&amp;AQ146&amp;IF(AR146="","",",  "&amp;AR146)&amp;IF(AS146="","",",  "&amp;AS146))</f>
      </c>
      <c r="S148" s="202"/>
      <c r="T148" s="202"/>
      <c r="U148" s="202"/>
      <c r="V148" s="203"/>
      <c r="W148" s="199">
        <f>IF(B148="ANO",IF(G148="",0,G148)+IF(L148="",0,L148)+IF(Q148="",0,Q148),"")</f>
      </c>
      <c r="X148" s="18"/>
      <c r="Y148" s="19"/>
      <c r="Z148" s="20"/>
      <c r="AA148" s="200"/>
      <c r="AB148" s="2">
        <f>IF(A149="","",VLOOKUP(A149,Seznam!$A$5:$E$244,4,1))</f>
      </c>
      <c r="AC148" s="3" t="s">
        <v>12</v>
      </c>
      <c r="AD148" s="2">
        <f>IF(A151="","",VLOOKUP(A151,Seznam!$A$5:$E$244,4,1))</f>
      </c>
      <c r="AE148" s="2" t="str">
        <f>IF($AV147="","",$AV147)</f>
        <v>14.9.2014</v>
      </c>
      <c r="AF148" s="3">
        <f>IF($AW147="","",$AW147)</f>
      </c>
      <c r="AG148" s="3">
        <f>IF($AX147="","",$AX147)</f>
      </c>
      <c r="AI148" s="38">
        <f>IF($AK148="",$AI147,IF($AM148="",$AI147,$AI147+1))</f>
        <v>0</v>
      </c>
      <c r="AJ148" s="38" t="s">
        <v>159</v>
      </c>
      <c r="AK148" s="114">
        <f>IF(A153="","",A153)</f>
      </c>
      <c r="AL148" s="115" t="str">
        <f>IF(AK148="","",VLOOKUP(AK148,Seznam!$A$5:$E$244,2,1))&amp;" "&amp;IF(AK148="","",VLOOKUP(AK148,Seznam!$A$5:$E$244,3,1))</f>
        <v> </v>
      </c>
      <c r="AM148" s="115">
        <f>IF(A151="","",A151)</f>
      </c>
      <c r="AN148" s="115" t="str">
        <f>IF(AM148="","",VLOOKUP(AM148,Seznam!$A$5:$E$244,2,1))&amp;" "&amp;IF(AM148="","",VLOOKUP(AM148,Seznam!$A$5:$E$244,3,1))</f>
        <v> </v>
      </c>
      <c r="AO148" s="116"/>
      <c r="AP148" s="117"/>
      <c r="AQ148" s="117"/>
      <c r="AR148" s="117"/>
      <c r="AS148" s="117"/>
      <c r="AT148" s="163"/>
      <c r="AU148" s="65" t="s">
        <v>44</v>
      </c>
      <c r="AV148" s="54" t="str">
        <f>IF($AU148="","",IF($AU148="1",Seznam!$H$3,Seznam!$J$3))</f>
        <v>14.9.2014</v>
      </c>
      <c r="AW148" s="64"/>
      <c r="AX148" s="75"/>
      <c r="AY148" s="180">
        <f>IF(A153="","",IF(A149="","",A149))</f>
      </c>
      <c r="AZ148">
        <f>IF($AO147="",IF($AT147="wo",2,0),IF(COUNTIF($AO147:$AS147,"&lt;0")&gt;COUNTIF($AO147:$AS147,"&gt;0"),2,1))</f>
        <v>0</v>
      </c>
      <c r="BA148">
        <f>IF($AO148="",IF($AT148="wo",2,0),IF(COUNTIF($AO148:$AS148,"&lt;0")&gt;COUNTIF($AO148:$AS148,"&gt;0"),2,1))</f>
        <v>0</v>
      </c>
      <c r="BB148">
        <f>IF($AO151="",IF($AT151="-wo",2,0),IF(COUNTIF($AO151:$AS151,"&gt;0")&gt;COUNTIF($AO151:$AS151,"&lt;0"),2,1))</f>
        <v>0</v>
      </c>
      <c r="BC148">
        <f>IF($AA147=3,$A147,IF($AA149=3,$A149,IF($AA151=3,$A151,IF($AA153=3,$A153,""))))</f>
      </c>
    </row>
    <row r="149" spans="1:55" ht="19.5" customHeight="1" thickBot="1">
      <c r="A149" s="162"/>
      <c r="B149" s="11" t="str">
        <f>IF(A149="","",VLOOKUP(A149,Seznam!$A$5:$E$244,2,1))&amp;" "&amp;IF(A149="","",VLOOKUP(A149,Seznam!$A$5:$E$244,3,1))</f>
        <v> </v>
      </c>
      <c r="C149" s="197">
        <f>IF($AO149="",IF($AT149="","",IF($AT149="wo",CEILING($AM$1/2,1),0)),COUNTIF($AO149:$AS149,"&lt;0"))</f>
      </c>
      <c r="D149" s="197"/>
      <c r="E149" s="30" t="s">
        <v>11</v>
      </c>
      <c r="F149" s="198">
        <f>IF($AO149="",IF($AT149="","",IF($AT149="wo",0,CEILING($AM$1/2,1))),COUNTIF($AO149:$AS149,"&gt;0"))</f>
      </c>
      <c r="G149" s="198"/>
      <c r="H149" s="165" t="str">
        <f>IF(M149="",IF(R149="",IF(C149="","NE","ANO"),"ANO"),"ANO")</f>
        <v>NE</v>
      </c>
      <c r="I149" s="152"/>
      <c r="J149" s="153"/>
      <c r="K149" s="152"/>
      <c r="L149" s="154"/>
      <c r="M149" s="197">
        <f>IF($AO147="",IF($AT147="","",IF($AT147="wo",0,CEILING($AM$1/2,1))),COUNTIF($AO147:$AS147,"&gt;0"))</f>
      </c>
      <c r="N149" s="197"/>
      <c r="O149" s="30" t="s">
        <v>11</v>
      </c>
      <c r="P149" s="198">
        <f>IF($AO147="",IF($AT147="","",IF($AT147="wo",CEILING($AM$1/2,1),0)),COUNTIF($AO147:$AS147,"&lt;0"))</f>
      </c>
      <c r="Q149" s="198"/>
      <c r="R149" s="197">
        <f>IF($AO150="",IF($AT150="","",IF($AT150="wo",0,CEILING($AM$1/2,1))),COUNTIF($AO150:$AS150,"&gt;0"))</f>
      </c>
      <c r="S149" s="197"/>
      <c r="T149" s="30" t="s">
        <v>11</v>
      </c>
      <c r="U149" s="198">
        <f>IF($AO150="",IF($AT150="","",IF($AT150="wo",CEILING($AM$1/2,1),0)),COUNTIF($AO150:$AS150,"&lt;0"))</f>
      </c>
      <c r="V149" s="198"/>
      <c r="W149" s="199">
        <f>IF(H149="ANO",AZ147+BA147+BB147,"")</f>
      </c>
      <c r="X149" s="12">
        <f>IF(H149="ANO",IF(C149="",0,C149)+IF(M149="",0,M149)+IF(R149="",0,R149),"")</f>
      </c>
      <c r="Y149" s="13" t="s">
        <v>11</v>
      </c>
      <c r="Z149" s="14">
        <f>IF(H149="ANO",IF(F149="",0,F149)+IF(P149="",0,P149)+IF(U149="",0,U149),"")</f>
      </c>
      <c r="AA149" s="200"/>
      <c r="AB149" s="2">
        <f>IF(A153="","",VLOOKUP(A153,Seznam!$A$5:$E$244,4,1))</f>
      </c>
      <c r="AC149" s="3" t="s">
        <v>12</v>
      </c>
      <c r="AD149" s="2">
        <f>IF(A151="","",VLOOKUP(A151,Seznam!$A$5:$E$244,4,1))</f>
      </c>
      <c r="AE149" s="2" t="str">
        <f>IF($AV148="","",$AV148)</f>
        <v>14.9.2014</v>
      </c>
      <c r="AF149" s="3">
        <f>IF($AW148="","",$AW148)</f>
      </c>
      <c r="AG149" s="3">
        <f>IF($AX148="","",$AX148)</f>
      </c>
      <c r="AI149" s="38">
        <f>IF($AK149="",$AI148,IF($AM149="",$AI148,$AI148+1))</f>
        <v>0</v>
      </c>
      <c r="AJ149" s="108" t="s">
        <v>159</v>
      </c>
      <c r="AK149" s="114">
        <f>IF(A147="","",A147)</f>
      </c>
      <c r="AL149" s="115" t="str">
        <f>IF(AK149="","",VLOOKUP(AK149,Seznam!$A$5:$E$244,2,1))&amp;" "&amp;IF(AK149="","",VLOOKUP(AK149,Seznam!$A$5:$E$244,3,1))</f>
        <v> </v>
      </c>
      <c r="AM149" s="115">
        <f>IF(A149="","",A149)</f>
      </c>
      <c r="AN149" s="115" t="str">
        <f>IF(AM149="","",VLOOKUP(AM149,Seznam!$A$5:$E$244,2,1))&amp;" "&amp;IF(AM149="","",VLOOKUP(AM149,Seznam!$A$5:$E$244,3,1))</f>
        <v> </v>
      </c>
      <c r="AO149" s="116"/>
      <c r="AP149" s="117"/>
      <c r="AQ149" s="117"/>
      <c r="AR149" s="117"/>
      <c r="AS149" s="117"/>
      <c r="AT149" s="163"/>
      <c r="AU149" s="65" t="s">
        <v>44</v>
      </c>
      <c r="AV149" s="54" t="str">
        <f>IF($AU149="","",IF($AU149="1",Seznam!$H$3,Seznam!$J$3))</f>
        <v>14.9.2014</v>
      </c>
      <c r="AW149" s="64"/>
      <c r="AX149" s="75"/>
      <c r="AY149" s="180">
        <f>IF(A151="","",A151)</f>
      </c>
      <c r="AZ149">
        <f>IF($AO146="",IF($AT146="wo",2,0),IF(COUNTIF($AO146:$AS146,"&lt;0")&gt;COUNTIF($AO146:$AS146,"&gt;0"),2,1))</f>
        <v>0</v>
      </c>
      <c r="BA149">
        <f>IF($AO148="",IF($AT148="-wo",2,0),IF(COUNTIF($AO148:$AS148,"&gt;0")&gt;COUNTIF($AO148:$AS148,"&lt;0"),2,1))</f>
        <v>0</v>
      </c>
      <c r="BB149">
        <f>IF($AO150="",IF($AT150="wo",2,0),IF(COUNTIF($AO150:$AS150,"&lt;0")&gt;COUNTIF($AO150:$AS150,"&gt;0"),2,1))</f>
        <v>0</v>
      </c>
      <c r="BC149">
        <f>IF($AA147=4,$A147,IF($AA149=4,$A149,IF($AA151=4,$A151,IF($AA153=4,$A153,""))))</f>
      </c>
    </row>
    <row r="150" spans="1:51" ht="19.5" customHeight="1" thickBot="1">
      <c r="A150" s="16"/>
      <c r="B150" s="17">
        <f>IF(A149="","",VLOOKUP(A149,Seznam!$A$5:$E$244,5,1))</f>
      </c>
      <c r="C150" s="201">
        <f>IF($AO149="",IF($AT149="","","W.O."),-AO149&amp;",  "&amp;-AP149&amp;",  "&amp;-AQ149&amp;IF(AR149="","",",  "&amp;-AR149)&amp;IF(AS149="","",",  "&amp;-AS149))</f>
      </c>
      <c r="D150" s="202"/>
      <c r="E150" s="202"/>
      <c r="F150" s="202"/>
      <c r="G150" s="203"/>
      <c r="H150" s="155"/>
      <c r="I150" s="155"/>
      <c r="J150" s="155"/>
      <c r="K150" s="155"/>
      <c r="L150" s="155"/>
      <c r="M150" s="201">
        <f>IF($AO147="",IF($AT147="","","W.O."),AO147&amp;",  "&amp;AP147&amp;",  "&amp;AQ147&amp;IF(AR147="","",",  "&amp;AR147)&amp;IF(AS147="","",",  "&amp;AS147))</f>
      </c>
      <c r="N150" s="202"/>
      <c r="O150" s="202"/>
      <c r="P150" s="202"/>
      <c r="Q150" s="203"/>
      <c r="R150" s="201">
        <f>IF($AO150="",IF($AT150="","","W.O."),AO150&amp;",  "&amp;AP150&amp;",  "&amp;AQ150&amp;IF(AR150="","",",  "&amp;AR150)&amp;IF(AS150="","",",  "&amp;AS150))</f>
      </c>
      <c r="S150" s="202"/>
      <c r="T150" s="202"/>
      <c r="U150" s="202"/>
      <c r="V150" s="203"/>
      <c r="W150" s="199">
        <f>IF(B150="ANO",IF(G150="",0,G150)+IF(L150="",0,L150)+IF(Q150="",0,Q150),"")</f>
      </c>
      <c r="X150" s="18"/>
      <c r="Y150" s="19"/>
      <c r="Z150" s="20"/>
      <c r="AA150" s="200"/>
      <c r="AB150" s="2">
        <f>IF(A147="","",VLOOKUP(A147,Seznam!$A$5:$E$244,4,1))</f>
      </c>
      <c r="AC150" s="3" t="s">
        <v>12</v>
      </c>
      <c r="AD150" s="2">
        <f>IF(A149="","",VLOOKUP(A149,Seznam!$A$5:$E$244,4,1))</f>
      </c>
      <c r="AE150" s="2" t="str">
        <f>IF($AV149="","",$AV149)</f>
        <v>14.9.2014</v>
      </c>
      <c r="AF150" s="3">
        <f>IF($AW149="","",$AW149)</f>
      </c>
      <c r="AG150" s="3">
        <f>IF($AX149="","",$AX149)</f>
      </c>
      <c r="AI150" s="38">
        <f>IF($AK150="",$AI149,IF($AM150="",$AI149,$AI149+1))</f>
        <v>0</v>
      </c>
      <c r="AJ150" s="108" t="s">
        <v>160</v>
      </c>
      <c r="AK150" s="114">
        <f>IF(A149="","",A149)</f>
      </c>
      <c r="AL150" s="115" t="str">
        <f>IF(AK150="","",VLOOKUP(AK150,Seznam!$A$5:$E$244,2,1))&amp;" "&amp;IF(AK150="","",VLOOKUP(AK150,Seznam!$A$5:$E$244,3,1))</f>
        <v> </v>
      </c>
      <c r="AM150" s="115">
        <f>IF(A153="","",A153)</f>
      </c>
      <c r="AN150" s="115" t="str">
        <f>IF(AM150="","",VLOOKUP(AM150,Seznam!$A$5:$E$244,2,1))&amp;" "&amp;IF(AM150="","",VLOOKUP(AM150,Seznam!$A$5:$E$244,3,1))</f>
        <v> </v>
      </c>
      <c r="AO150" s="116"/>
      <c r="AP150" s="117"/>
      <c r="AQ150" s="117"/>
      <c r="AR150" s="117"/>
      <c r="AS150" s="117"/>
      <c r="AT150" s="163"/>
      <c r="AU150" s="65" t="s">
        <v>44</v>
      </c>
      <c r="AV150" s="54" t="str">
        <f>IF($AU150="","",IF($AU150="1",Seznam!$H$3,Seznam!$J$3))</f>
        <v>14.9.2014</v>
      </c>
      <c r="AW150" s="64"/>
      <c r="AX150" s="75"/>
      <c r="AY150" s="180">
        <f>IF(A153="","",IF(A147="","",A147))</f>
      </c>
    </row>
    <row r="151" spans="1:51" ht="19.5" customHeight="1" thickBot="1">
      <c r="A151" s="162"/>
      <c r="B151" s="11" t="str">
        <f>IF(A151="","",VLOOKUP(A151,Seznam!$A$5:$E$244,2,1))&amp;" "&amp;IF(A151="","",VLOOKUP(A151,Seznam!$A$5:$E$244,3,1))</f>
        <v> </v>
      </c>
      <c r="C151" s="197">
        <f>IF($AO151="",IF($AT151="","",IF($AT151="wo",0,CEILING($AM$1/2,1))),COUNTIF($AO151:$AS151,"&gt;0"))</f>
      </c>
      <c r="D151" s="197"/>
      <c r="E151" s="30" t="s">
        <v>11</v>
      </c>
      <c r="F151" s="198">
        <f>IF($AO151="",IF($AT151="","",IF($AT151="wo",CEILING($AM$1/2,1),0)),COUNTIF($AO151:$AS151,"&lt;0"))</f>
      </c>
      <c r="G151" s="198"/>
      <c r="H151" s="197">
        <f>IF($AO147="",IF($AT147="","",IF($AT147="wo",CEILING($AM$1/2,1),0)),COUNTIF($AO147:$AS147,"&lt;0"))</f>
      </c>
      <c r="I151" s="197"/>
      <c r="J151" s="30" t="s">
        <v>11</v>
      </c>
      <c r="K151" s="198">
        <f>IF($AO147="",IF($AT147="","",IF($AT147="wo",0,CEILING($AM$1/2,1))),COUNTIF($AO147:$AS147,"&gt;0"))</f>
      </c>
      <c r="L151" s="198"/>
      <c r="M151" s="165" t="str">
        <f>IF(R151="",IF(C151="",IF(H151="","NE","ANO"),"ANO"),"ANO")</f>
        <v>NE</v>
      </c>
      <c r="N151" s="152"/>
      <c r="O151" s="153"/>
      <c r="P151" s="152"/>
      <c r="Q151" s="154"/>
      <c r="R151" s="197">
        <f>IF($AO148="",IF($AT148="","",IF($AT148="wo",CEILING($AM$1/2,1),0)),COUNTIF($AO148:$AS148,"&lt;0"))</f>
      </c>
      <c r="S151" s="197"/>
      <c r="T151" s="30" t="s">
        <v>11</v>
      </c>
      <c r="U151" s="198">
        <f>IF($AO148="",IF($AT148="","",IF($AT148="wo",0,CEILING($AM$1/2,1))),COUNTIF($AO148:$AS148,"&gt;0"))</f>
      </c>
      <c r="V151" s="198"/>
      <c r="W151" s="199">
        <f>IF(M151="ANO",AZ148+BA148+BB148,"")</f>
      </c>
      <c r="X151" s="12">
        <f>IF(M151="ANO",IF(H151="",0,H151)+IF(C151="",0,C151)+IF(R151="",0,R151),"")</f>
      </c>
      <c r="Y151" s="13" t="s">
        <v>11</v>
      </c>
      <c r="Z151" s="14">
        <f>IF(M151="ANO",IF(K151="",0,K151)+IF(F151="",0,F151)+IF(U151="",0,U151),"")</f>
      </c>
      <c r="AA151" s="200"/>
      <c r="AB151" s="2">
        <f>IF(A149="","",VLOOKUP(A149,Seznam!$A$5:$E$244,4,1))</f>
      </c>
      <c r="AC151" s="3" t="s">
        <v>12</v>
      </c>
      <c r="AD151" s="2">
        <f>IF(A153="","",VLOOKUP(A153,Seznam!$A$5:$E$244,4,1))</f>
      </c>
      <c r="AE151" s="2" t="str">
        <f>IF($AV150="","",$AV150)</f>
        <v>14.9.2014</v>
      </c>
      <c r="AF151" s="3">
        <f>IF($AW150="","",$AW150)</f>
      </c>
      <c r="AG151" s="3">
        <f>IF($AX150="","",$AX150)</f>
      </c>
      <c r="AI151" s="38">
        <f>IF($AK151="",$AI150,IF($AM151="",$AI150,$AI150+1))</f>
        <v>0</v>
      </c>
      <c r="AJ151" s="108" t="s">
        <v>160</v>
      </c>
      <c r="AK151" s="119">
        <f>IF(A151="","",A151)</f>
      </c>
      <c r="AL151" s="120" t="str">
        <f>IF(AK151="","",VLOOKUP(AK151,Seznam!$A$5:$E$244,2,1))&amp;" "&amp;IF(AK151="","",VLOOKUP(AK151,Seznam!$A$5:$E$244,3,1))</f>
        <v> </v>
      </c>
      <c r="AM151" s="120">
        <f>IF(A147="","",A147)</f>
      </c>
      <c r="AN151" s="120" t="str">
        <f>IF(AM151="","",VLOOKUP(AM151,Seznam!$A$5:$E$244,2,1))&amp;" "&amp;IF(AM151="","",VLOOKUP(AM151,Seznam!$A$5:$E$244,3,1))</f>
        <v> </v>
      </c>
      <c r="AO151" s="121"/>
      <c r="AP151" s="122"/>
      <c r="AQ151" s="122"/>
      <c r="AR151" s="122"/>
      <c r="AS151" s="122"/>
      <c r="AT151" s="164"/>
      <c r="AU151" s="65" t="s">
        <v>44</v>
      </c>
      <c r="AV151" s="54" t="str">
        <f>IF($AU151="","",IF($AU151="1",Seznam!$H$3,Seznam!$J$3))</f>
        <v>14.9.2014</v>
      </c>
      <c r="AW151" s="64"/>
      <c r="AX151" s="75"/>
      <c r="AY151" s="180">
        <f>IF(A153="",IF(A149="","",A149),A153)</f>
      </c>
    </row>
    <row r="152" spans="1:48" ht="19.5" customHeight="1" thickBot="1">
      <c r="A152" s="16"/>
      <c r="B152" s="17">
        <f>IF(A151="","",VLOOKUP(A151,Seznam!$A$5:$E$244,5,1))</f>
      </c>
      <c r="C152" s="201">
        <f>IF($AO151="",IF($AT151="","","W.O."),AO151&amp;",  "&amp;AP151&amp;",  "&amp;AQ151&amp;IF(AR151="","",",  "&amp;AR151)&amp;IF(AS151="","",",  "&amp;AS151))</f>
      </c>
      <c r="D152" s="202"/>
      <c r="E152" s="202"/>
      <c r="F152" s="202"/>
      <c r="G152" s="203"/>
      <c r="H152" s="201">
        <f>IF($AO147="",IF($AT147="","","W.O."),-AO147&amp;",  "&amp;-AP147&amp;",  "&amp;-AQ147&amp;IF(AR147="","",",  "&amp;-AR147)&amp;IF(AS147="","",",  "&amp;-AS147))</f>
      </c>
      <c r="I152" s="202"/>
      <c r="J152" s="202"/>
      <c r="K152" s="202"/>
      <c r="L152" s="203"/>
      <c r="M152" s="155"/>
      <c r="N152" s="155"/>
      <c r="O152" s="155"/>
      <c r="P152" s="155"/>
      <c r="Q152" s="155"/>
      <c r="R152" s="201">
        <f>IF($AO148="",IF($AT148="","","W.O."),-AO148&amp;",  "&amp;-AP148&amp;",  "&amp;-AQ148&amp;IF(AR148="","",",  "&amp;-AR148)&amp;IF(AS148="","",",  "&amp;-AS148))</f>
      </c>
      <c r="S152" s="202"/>
      <c r="T152" s="202"/>
      <c r="U152" s="202"/>
      <c r="V152" s="203"/>
      <c r="W152" s="199">
        <f>IF(B152="ANO",IF(G152="",0,G152)+IF(L152="",0,L152)+IF(Q152="",0,Q152),"")</f>
      </c>
      <c r="X152" s="18"/>
      <c r="Y152" s="19"/>
      <c r="Z152" s="20"/>
      <c r="AA152" s="200"/>
      <c r="AB152" s="2">
        <f>IF(A151="","",VLOOKUP(A151,Seznam!$A$5:$E$244,4,1))</f>
      </c>
      <c r="AC152" s="3" t="s">
        <v>12</v>
      </c>
      <c r="AD152" s="2">
        <f>IF(A147="","",VLOOKUP(A147,Seznam!$A$5:$E$244,4,1))</f>
      </c>
      <c r="AE152" s="2" t="str">
        <f>IF($AV151="","",$AV151)</f>
        <v>14.9.2014</v>
      </c>
      <c r="AF152" s="3">
        <f>IF($AW151="","",$AW151)</f>
      </c>
      <c r="AG152" s="3">
        <f>IF($AX151="","",$AX151)</f>
      </c>
      <c r="AI152" s="38"/>
      <c r="AT152" s="62"/>
      <c r="AU152" s="61"/>
      <c r="AV152" s="67"/>
    </row>
    <row r="153" spans="1:48" ht="19.5" customHeight="1" thickBot="1">
      <c r="A153" s="162"/>
      <c r="B153" s="11" t="str">
        <f>IF(A153="","",VLOOKUP(A153,Seznam!$A$5:$E$244,2,1))&amp;" "&amp;IF(A153="","",VLOOKUP(A153,Seznam!$A$5:$E$244,3,1))</f>
        <v> </v>
      </c>
      <c r="C153" s="197">
        <f>IF($AO146="",IF($AT146="","",IF($AT146="wo",CEILING($AM$1/2,1),0)),COUNTIF($AO146:$AS146,"&lt;0"))</f>
      </c>
      <c r="D153" s="197"/>
      <c r="E153" s="30" t="s">
        <v>11</v>
      </c>
      <c r="F153" s="198">
        <f>IF($AO146="",IF($AT146="","",IF($AT146="wo",0,CEILING($AM$1/2,1))),COUNTIF($AO146:$AS146,"&gt;0"))</f>
      </c>
      <c r="G153" s="198"/>
      <c r="H153" s="197">
        <f>IF($AO150="",IF($AT150="","",IF($AT150="wo",CEILING($AM$1/2,1),0)),COUNTIF($AO150:$AS150,"&lt;0"))</f>
      </c>
      <c r="I153" s="197"/>
      <c r="J153" s="30" t="s">
        <v>11</v>
      </c>
      <c r="K153" s="198">
        <f>IF($AO150="",IF($AT150="","",IF($AT150="wo",0,CEILING($AM$1/2,1))),COUNTIF($AO150:$AS150,"&gt;0"))</f>
      </c>
      <c r="L153" s="198"/>
      <c r="M153" s="197">
        <f>IF($AO148="",IF($AT148="","",IF($AT148="wo",0,CEILING($AM$1/2,1))),COUNTIF($AO148:$AS148,"&gt;0"))</f>
      </c>
      <c r="N153" s="197"/>
      <c r="O153" s="30" t="s">
        <v>11</v>
      </c>
      <c r="P153" s="198">
        <f>IF($AO148="",IF($AT148="","",IF($AT148="wo",CEILING($AM$1/2,1),0)),COUNTIF($AO148:$AS148,"&lt;0"))</f>
      </c>
      <c r="Q153" s="198"/>
      <c r="R153" s="165" t="str">
        <f>IF(C153="",IF(H153="",IF(M153="","NE","ANO"),"ANO"),"ANO")</f>
        <v>NE</v>
      </c>
      <c r="S153" s="156"/>
      <c r="T153" s="157"/>
      <c r="U153" s="156"/>
      <c r="V153" s="158"/>
      <c r="W153" s="199">
        <f>IF(R153="ANO",AZ149+BA149+BB149,"")</f>
      </c>
      <c r="X153" s="12">
        <f>IF(R153="ANO",IF(H153="",0,H153)+IF(M153="",0,M153)+IF(C153="",0,C153),"")</f>
      </c>
      <c r="Y153" s="13" t="s">
        <v>11</v>
      </c>
      <c r="Z153" s="14">
        <f>IF(R153="ANO",IF(K153="",0,K153)+IF(P153="",0,P153)+IF(F153="",0,F153),"")</f>
      </c>
      <c r="AA153" s="200"/>
      <c r="AB153" s="15"/>
      <c r="AC153" s="15"/>
      <c r="AD153" s="15"/>
      <c r="AE153" s="10"/>
      <c r="AF153" s="15"/>
      <c r="AG153" s="15"/>
      <c r="AI153" s="38"/>
      <c r="AU153" s="61"/>
      <c r="AV153" s="67"/>
    </row>
    <row r="154" spans="1:48" ht="19.5" customHeight="1" thickBot="1">
      <c r="A154" s="16"/>
      <c r="B154" s="17">
        <f>IF(A153="","",VLOOKUP(A153,Seznam!$A$5:$E$244,5,1))</f>
      </c>
      <c r="C154" s="201">
        <f>IF($AO146="",IF($AT146="","","W.O."),-AO146&amp;",  "&amp;-AP146&amp;",  "&amp;-AQ146&amp;IF(AR146="","",",  "&amp;-AR146)&amp;IF(AS146="","",",  "&amp;-AS146))</f>
      </c>
      <c r="D154" s="202"/>
      <c r="E154" s="202"/>
      <c r="F154" s="202"/>
      <c r="G154" s="203"/>
      <c r="H154" s="201">
        <f>IF($AO150="",IF($AT150="","","W.O."),-AO150&amp;",  "&amp;-AP150&amp;",  "&amp;-AQ150&amp;IF(AR150="","",",  "&amp;-AR150)&amp;IF(AS150="","",",  "&amp;-AS150))</f>
      </c>
      <c r="I154" s="202"/>
      <c r="J154" s="202"/>
      <c r="K154" s="202"/>
      <c r="L154" s="203"/>
      <c r="M154" s="201">
        <f>IF($AO148="",IF($AT148="","","W.O."),AO148&amp;",  "&amp;AP148&amp;",  "&amp;AQ148&amp;IF(AR148="","",",  "&amp;AR148)&amp;IF(AS148="","",",  "&amp;AS148))</f>
      </c>
      <c r="N154" s="202"/>
      <c r="O154" s="202"/>
      <c r="P154" s="202"/>
      <c r="Q154" s="203"/>
      <c r="R154" s="159"/>
      <c r="S154" s="160"/>
      <c r="T154" s="160"/>
      <c r="U154" s="160"/>
      <c r="V154" s="161"/>
      <c r="W154" s="199">
        <f>IF(B154="ANO",IF(G154="",0,G154)+IF(L154="",0,L154)+IF(Q154="",0,Q154),"")</f>
      </c>
      <c r="X154" s="18"/>
      <c r="Y154" s="19"/>
      <c r="Z154" s="20"/>
      <c r="AA154" s="200"/>
      <c r="AB154" s="15"/>
      <c r="AC154" s="15"/>
      <c r="AD154" s="15"/>
      <c r="AE154" s="10"/>
      <c r="AF154" s="15"/>
      <c r="AG154" s="15"/>
      <c r="AI154" s="38"/>
      <c r="AU154" s="61"/>
      <c r="AV154" s="67"/>
    </row>
    <row r="155" spans="1:48" ht="19.5" customHeight="1">
      <c r="A155" s="21"/>
      <c r="B155" s="22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4"/>
      <c r="S155" s="24"/>
      <c r="T155" s="24"/>
      <c r="U155" s="24"/>
      <c r="V155" s="24"/>
      <c r="W155" s="23"/>
      <c r="X155" s="23"/>
      <c r="Y155" s="23"/>
      <c r="Z155" s="23"/>
      <c r="AA155" s="25"/>
      <c r="AB155" s="15"/>
      <c r="AC155" s="15"/>
      <c r="AD155" s="15"/>
      <c r="AE155" s="10"/>
      <c r="AF155" s="15"/>
      <c r="AG155" s="15"/>
      <c r="AU155" s="61"/>
      <c r="AV155" s="67"/>
    </row>
    <row r="156" spans="1:54" ht="19.5" customHeight="1" thickBot="1">
      <c r="A156" s="167"/>
      <c r="B156" s="168" t="s">
        <v>119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Z156" s="10"/>
      <c r="AI156" s="38"/>
      <c r="AJ156" s="136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47"/>
      <c r="AU156" s="108"/>
      <c r="AV156" s="69"/>
      <c r="AW156" s="53"/>
      <c r="AX156" s="70"/>
      <c r="AY156" s="70"/>
      <c r="AZ156" s="204"/>
      <c r="BA156" s="204"/>
      <c r="BB156" s="204"/>
    </row>
    <row r="157" spans="1:55" ht="19.5" customHeight="1" thickBot="1">
      <c r="A157" s="169"/>
      <c r="B157" s="170" t="s">
        <v>97</v>
      </c>
      <c r="C157" s="206">
        <f>IF(A158="","",VLOOKUP(A158,Seznam!$A$5:$E$244,4,1))</f>
      </c>
      <c r="D157" s="207" t="e">
        <v>#REF!</v>
      </c>
      <c r="E157" s="207" t="e">
        <v>#REF!</v>
      </c>
      <c r="F157" s="207" t="e">
        <v>#REF!</v>
      </c>
      <c r="G157" s="207" t="e">
        <v>#REF!</v>
      </c>
      <c r="H157" s="206">
        <f>IF(A160="","",VLOOKUP(A160,Seznam!$A$5:$E$244,4,1))</f>
      </c>
      <c r="I157" s="207" t="e">
        <v>#REF!</v>
      </c>
      <c r="J157" s="207" t="e">
        <v>#REF!</v>
      </c>
      <c r="K157" s="207" t="e">
        <v>#REF!</v>
      </c>
      <c r="L157" s="207" t="e">
        <v>#REF!</v>
      </c>
      <c r="M157" s="206">
        <f>IF(A162="","",VLOOKUP(A162,Seznam!$A$5:$E$244,4,1))</f>
      </c>
      <c r="N157" s="207" t="e">
        <v>#REF!</v>
      </c>
      <c r="O157" s="207" t="e">
        <v>#REF!</v>
      </c>
      <c r="P157" s="207" t="e">
        <v>#REF!</v>
      </c>
      <c r="Q157" s="207" t="e">
        <v>#REF!</v>
      </c>
      <c r="R157" s="206">
        <f>IF(A164="","",VLOOKUP(A164,Seznam!$A$5:$E$244,4,1))</f>
      </c>
      <c r="S157" s="207" t="e">
        <v>#REF!</v>
      </c>
      <c r="T157" s="207" t="e">
        <v>#REF!</v>
      </c>
      <c r="U157" s="207" t="e">
        <v>#REF!</v>
      </c>
      <c r="V157" s="207" t="e">
        <v>#REF!</v>
      </c>
      <c r="W157" s="171" t="s">
        <v>9</v>
      </c>
      <c r="X157" s="208" t="s">
        <v>99</v>
      </c>
      <c r="Y157" s="208"/>
      <c r="Z157" s="208"/>
      <c r="AA157" s="171" t="s">
        <v>10</v>
      </c>
      <c r="AB157" s="209" t="s">
        <v>100</v>
      </c>
      <c r="AC157" s="210"/>
      <c r="AD157" s="211"/>
      <c r="AE157" s="173" t="s">
        <v>103</v>
      </c>
      <c r="AF157" s="173" t="s">
        <v>101</v>
      </c>
      <c r="AG157" s="173" t="s">
        <v>102</v>
      </c>
      <c r="AH157" s="38"/>
      <c r="AI157" s="38">
        <f>IF($AK157="",$AI151,IF($AM157="",$AI151,$AI151+1))</f>
        <v>0</v>
      </c>
      <c r="AJ157" s="38" t="s">
        <v>161</v>
      </c>
      <c r="AK157" s="109">
        <f>IF(A158="","",A158)</f>
      </c>
      <c r="AL157" s="110" t="str">
        <f>IF(AK157="","",VLOOKUP(AK157,Seznam!$A$5:$E$244,2,1))&amp;" "&amp;IF(AK157="","",VLOOKUP(AK157,Seznam!$A$5:$E$244,3,1))</f>
        <v> </v>
      </c>
      <c r="AM157" s="110">
        <f>IF(A164="","",A164)</f>
      </c>
      <c r="AN157" s="110" t="str">
        <f>IF(AM157="","",VLOOKUP(AM157,Seznam!$A$5:$E$244,2,1))&amp;" "&amp;IF(AM157="","",VLOOKUP(AM157,Seznam!$A$5:$E$244,3,1))</f>
        <v> </v>
      </c>
      <c r="AO157" s="126"/>
      <c r="AP157" s="112"/>
      <c r="AQ157" s="112"/>
      <c r="AR157" s="112"/>
      <c r="AS157" s="112"/>
      <c r="AT157" s="131"/>
      <c r="AU157" s="65" t="s">
        <v>44</v>
      </c>
      <c r="AV157" s="54" t="str">
        <f>IF($AU157="","",IF($AU157="1",Seznam!$H$3,Seznam!$J$3))</f>
        <v>14.9.2014</v>
      </c>
      <c r="AW157" s="64"/>
      <c r="AX157" s="75"/>
      <c r="AY157" s="180">
        <f>IF(A164="","",IF(A162="","",A162))</f>
      </c>
      <c r="AZ157">
        <f>IF($AO157="",IF($AT157="-wo",2,0),IF(COUNTIF($AO157:$AS157,"&gt;0")&gt;COUNTIF($AO157:$AS157,"&lt;0"),2,1))</f>
        <v>0</v>
      </c>
      <c r="BA157">
        <f>IF($AO160="",IF($AT160="-wo",2,0),IF(COUNTIF($AO160:$AS160,"&gt;0")&gt;COUNTIF($AO160:$AS160,"&lt;0"),2,1))</f>
        <v>0</v>
      </c>
      <c r="BB157">
        <f>IF($AO162="",IF($AT162="wo",2,0),IF(COUNTIF($AO162:$AS162,"&lt;0")&gt;COUNTIF($AO162:$AS162,"&gt;0"),2,1))</f>
        <v>0</v>
      </c>
      <c r="BC157">
        <f>IF($AA158=1,$A158,IF($AA160=1,$A160,IF($AA162=1,$A162,IF($AA164=1,$A164,""))))</f>
      </c>
    </row>
    <row r="158" spans="1:55" ht="19.5" customHeight="1" thickBot="1">
      <c r="A158" s="162"/>
      <c r="B158" s="166" t="str">
        <f>IF(A158="","",VLOOKUP(A158,Seznam!$A$5:$E$244,2,1))&amp;" "&amp;IF(A158="","",VLOOKUP(A158,Seznam!$A$5:$E$244,3,1))</f>
        <v> </v>
      </c>
      <c r="C158" s="165" t="str">
        <f>IF(H158="",IF(M158="",IF(R158="","NE","ANO"),"ANO"),"ANO")</f>
        <v>NE</v>
      </c>
      <c r="D158" s="152"/>
      <c r="E158" s="153"/>
      <c r="F158" s="152"/>
      <c r="G158" s="154"/>
      <c r="H158" s="197">
        <f>IF($AO160="",IF($AT160="","",IF($AT160="wo",0,CEILING($AM$1/2,1))),COUNTIF($AO160:$AS160,"&gt;0"))</f>
      </c>
      <c r="I158" s="197"/>
      <c r="J158" s="30" t="s">
        <v>11</v>
      </c>
      <c r="K158" s="198">
        <f>IF($AO160="",IF($AT160="","",IF($AT160="wo",CEILING($AM$1/2,1),0)),COUNTIF($AO160:$AS160,"&lt;0"))</f>
      </c>
      <c r="L158" s="198"/>
      <c r="M158" s="197">
        <f>IF($AO162="",IF($AT162="","",IF($AT162="wo",CEILING($AM$1/2,1),0)),COUNTIF($AO162:$AS162,"&lt;0"))</f>
      </c>
      <c r="N158" s="197"/>
      <c r="O158" s="30" t="s">
        <v>11</v>
      </c>
      <c r="P158" s="198">
        <f>IF($AO162="",IF($AT162="","",IF($AT162="wo",0,CEILING($AM$1/2,1))),COUNTIF($AO162:$AS162,"&gt;0"))</f>
      </c>
      <c r="Q158" s="198"/>
      <c r="R158" s="197">
        <f>IF($AO157="",IF($AT157="","",IF($AT157="wo",0,CEILING($AM$1/2,1))),COUNTIF($AO157:$AS157,"&gt;0"))</f>
      </c>
      <c r="S158" s="197"/>
      <c r="T158" s="30" t="s">
        <v>11</v>
      </c>
      <c r="U158" s="198">
        <f>IF($AO157="",IF($AT157="","",IF($AT157="wo",CEILING($AM$1/2,1),0)),COUNTIF($AO157:$AS157,"&lt;0"))</f>
      </c>
      <c r="V158" s="198"/>
      <c r="W158" s="199">
        <f>IF(C158="ANO",AZ157+BA157+BB157,"")</f>
      </c>
      <c r="X158" s="12">
        <f>IF(C158="ANO",IF(H158="",0,H158)+IF(M158="",0,M158)+IF(R158="",0,R158),"")</f>
      </c>
      <c r="Y158" s="13" t="s">
        <v>11</v>
      </c>
      <c r="Z158" s="14">
        <f>IF(C158="ANO",IF(K158="",0,K158)+IF(P158="",0,P158)+IF(U158="",0,U158),"")</f>
      </c>
      <c r="AA158" s="200"/>
      <c r="AB158" s="2">
        <f>IF(A158="","",VLOOKUP(A158,Seznam!$A$5:$E$244,4,1))</f>
      </c>
      <c r="AC158" s="3" t="s">
        <v>12</v>
      </c>
      <c r="AD158" s="2">
        <f>IF(A164="","",VLOOKUP(A164,Seznam!$A$5:$E$244,4,1))</f>
      </c>
      <c r="AE158" s="2" t="str">
        <f>IF($AV157="","",$AV157)</f>
        <v>14.9.2014</v>
      </c>
      <c r="AF158" s="3">
        <f>IF($AW157="","",$AW157)</f>
      </c>
      <c r="AG158" s="3">
        <f>IF($AX157="","",$AX157)</f>
      </c>
      <c r="AI158" s="38">
        <f>IF($AK158="",$AI157,IF($AM158="",$AI157,$AI157+1))</f>
        <v>0</v>
      </c>
      <c r="AJ158" s="38" t="s">
        <v>161</v>
      </c>
      <c r="AK158" s="114">
        <f>IF(A160="","",A160)</f>
      </c>
      <c r="AL158" s="115" t="str">
        <f>IF(AK158="","",VLOOKUP(AK158,Seznam!$A$5:$E$244,2,1))&amp;" "&amp;IF(AK158="","",VLOOKUP(AK158,Seznam!$A$5:$E$244,3,1))</f>
        <v> </v>
      </c>
      <c r="AM158" s="115">
        <f>IF(A162="","",A162)</f>
      </c>
      <c r="AN158" s="115" t="str">
        <f>IF(AM158="","",VLOOKUP(AM158,Seznam!$A$5:$E$244,2,1))&amp;" "&amp;IF(AM158="","",VLOOKUP(AM158,Seznam!$A$5:$E$244,3,1))</f>
        <v> </v>
      </c>
      <c r="AO158" s="116"/>
      <c r="AP158" s="117"/>
      <c r="AQ158" s="117"/>
      <c r="AR158" s="117"/>
      <c r="AS158" s="117"/>
      <c r="AT158" s="163"/>
      <c r="AU158" s="65" t="s">
        <v>44</v>
      </c>
      <c r="AV158" s="54" t="str">
        <f>IF($AU158="","",IF($AU158="1",Seznam!$H$3,Seznam!$J$3))</f>
        <v>14.9.2014</v>
      </c>
      <c r="AW158" s="64"/>
      <c r="AX158" s="75"/>
      <c r="AY158" s="180">
        <f>IF(A164="",IF(A158="","",A158),A164)</f>
      </c>
      <c r="AZ158">
        <f>IF($AO158="",IF($AT158="-wo",2,0),IF(COUNTIF($AO158:$AS158,"&gt;0")&gt;COUNTIF($AO158:$AS158,"&lt;0"),2,1))</f>
        <v>0</v>
      </c>
      <c r="BA158">
        <f>IF($AO160="",IF($AT160="wo",2,0),IF(COUNTIF($AO160:$AS160,"&lt;0")&gt;COUNTIF($AO160:$AS160,"&gt;0"),2,1))</f>
        <v>0</v>
      </c>
      <c r="BB158">
        <f>IF($AO161="",IF($AT161="-wo",2,0),IF(COUNTIF($AO161:$AS161,"&gt;0")&gt;COUNTIF($AO161:$AS161,"&lt;0"),2,1))</f>
        <v>0</v>
      </c>
      <c r="BC158">
        <f>IF($AA158=2,$A158,IF($AA160=2,$A160,IF($AA162=2,$A162,IF($AA164=2,$A164,""))))</f>
      </c>
    </row>
    <row r="159" spans="1:55" ht="19.5" customHeight="1" thickBot="1">
      <c r="A159" s="16"/>
      <c r="B159" s="17">
        <f>IF(A158="","",VLOOKUP(A158,Seznam!$A$5:$E$244,5,1))</f>
      </c>
      <c r="C159" s="155"/>
      <c r="D159" s="155"/>
      <c r="E159" s="155"/>
      <c r="F159" s="155"/>
      <c r="G159" s="155"/>
      <c r="H159" s="201">
        <f>IF($AO160="",IF($AT160="","","W.O."),AO160&amp;",  "&amp;AP160&amp;",  "&amp;AQ160&amp;IF(AR160="","",",  "&amp;AR160)&amp;IF(AS160="","",",  "&amp;AS160))</f>
      </c>
      <c r="I159" s="202"/>
      <c r="J159" s="202"/>
      <c r="K159" s="202"/>
      <c r="L159" s="203"/>
      <c r="M159" s="201">
        <f>IF($AO162="",IF($AT162="","","W.O."),-AO162&amp;",  "&amp;-AP162&amp;",  "&amp;-AQ162&amp;IF(AR162="","",",  "&amp;-AR162)&amp;IF(AS162="","",",  "&amp;-AS162))</f>
      </c>
      <c r="N159" s="202"/>
      <c r="O159" s="202"/>
      <c r="P159" s="202"/>
      <c r="Q159" s="203"/>
      <c r="R159" s="201">
        <f>IF($AO157="",IF($AT157="","","W.O."),AO157&amp;",  "&amp;AP157&amp;",  "&amp;AQ157&amp;IF(AR157="","",",  "&amp;AR157)&amp;IF(AS157="","",",  "&amp;AS157))</f>
      </c>
      <c r="S159" s="202"/>
      <c r="T159" s="202"/>
      <c r="U159" s="202"/>
      <c r="V159" s="203"/>
      <c r="W159" s="199">
        <f>IF(B159="ANO",IF(G159="",0,G159)+IF(L159="",0,L159)+IF(Q159="",0,Q159),"")</f>
      </c>
      <c r="X159" s="18"/>
      <c r="Y159" s="19"/>
      <c r="Z159" s="20"/>
      <c r="AA159" s="200"/>
      <c r="AB159" s="2">
        <f>IF(A160="","",VLOOKUP(A160,Seznam!$A$5:$E$244,4,1))</f>
      </c>
      <c r="AC159" s="3" t="s">
        <v>12</v>
      </c>
      <c r="AD159" s="2">
        <f>IF(A162="","",VLOOKUP(A162,Seznam!$A$5:$E$244,4,1))</f>
      </c>
      <c r="AE159" s="2" t="str">
        <f>IF($AV158="","",$AV158)</f>
        <v>14.9.2014</v>
      </c>
      <c r="AF159" s="3">
        <f>IF($AW158="","",$AW158)</f>
      </c>
      <c r="AG159" s="3">
        <f>IF($AX158="","",$AX158)</f>
      </c>
      <c r="AI159" s="38">
        <f>IF($AK159="",$AI158,IF($AM159="",$AI158,$AI158+1))</f>
        <v>0</v>
      </c>
      <c r="AJ159" s="38" t="s">
        <v>162</v>
      </c>
      <c r="AK159" s="114">
        <f>IF(A164="","",A164)</f>
      </c>
      <c r="AL159" s="115" t="str">
        <f>IF(AK159="","",VLOOKUP(AK159,Seznam!$A$5:$E$244,2,1))&amp;" "&amp;IF(AK159="","",VLOOKUP(AK159,Seznam!$A$5:$E$244,3,1))</f>
        <v> </v>
      </c>
      <c r="AM159" s="115">
        <f>IF(A162="","",A162)</f>
      </c>
      <c r="AN159" s="115" t="str">
        <f>IF(AM159="","",VLOOKUP(AM159,Seznam!$A$5:$E$244,2,1))&amp;" "&amp;IF(AM159="","",VLOOKUP(AM159,Seznam!$A$5:$E$244,3,1))</f>
        <v> </v>
      </c>
      <c r="AO159" s="116"/>
      <c r="AP159" s="117"/>
      <c r="AQ159" s="117"/>
      <c r="AR159" s="117"/>
      <c r="AS159" s="117"/>
      <c r="AT159" s="163"/>
      <c r="AU159" s="65" t="s">
        <v>44</v>
      </c>
      <c r="AV159" s="54" t="str">
        <f>IF($AU159="","",IF($AU159="1",Seznam!$H$3,Seznam!$J$3))</f>
        <v>14.9.2014</v>
      </c>
      <c r="AW159" s="64"/>
      <c r="AX159" s="75"/>
      <c r="AY159" s="180">
        <f>IF(A164="","",IF(A160="","",A160))</f>
      </c>
      <c r="AZ159">
        <f>IF($AO158="",IF($AT158="wo",2,0),IF(COUNTIF($AO158:$AS158,"&lt;0")&gt;COUNTIF($AO158:$AS158,"&gt;0"),2,1))</f>
        <v>0</v>
      </c>
      <c r="BA159">
        <f>IF($AO159="",IF($AT159="wo",2,0),IF(COUNTIF($AO159:$AS159,"&lt;0")&gt;COUNTIF($AO159:$AS159,"&gt;0"),2,1))</f>
        <v>0</v>
      </c>
      <c r="BB159">
        <f>IF($AO162="",IF($AT162="-wo",2,0),IF(COUNTIF($AO162:$AS162,"&gt;0")&gt;COUNTIF($AO162:$AS162,"&lt;0"),2,1))</f>
        <v>0</v>
      </c>
      <c r="BC159">
        <f>IF($AA158=3,$A158,IF($AA160=3,$A160,IF($AA162=3,$A162,IF($AA164=3,$A164,""))))</f>
      </c>
    </row>
    <row r="160" spans="1:55" ht="19.5" customHeight="1" thickBot="1">
      <c r="A160" s="162"/>
      <c r="B160" s="11" t="str">
        <f>IF(A160="","",VLOOKUP(A160,Seznam!$A$5:$E$244,2,1))&amp;" "&amp;IF(A160="","",VLOOKUP(A160,Seznam!$A$5:$E$244,3,1))</f>
        <v> </v>
      </c>
      <c r="C160" s="197">
        <f>IF($AO160="",IF($AT160="","",IF($AT160="wo",CEILING($AM$1/2,1),0)),COUNTIF($AO160:$AS160,"&lt;0"))</f>
      </c>
      <c r="D160" s="197"/>
      <c r="E160" s="30" t="s">
        <v>11</v>
      </c>
      <c r="F160" s="198">
        <f>IF($AO160="",IF($AT160="","",IF($AT160="wo",0,CEILING($AM$1/2,1))),COUNTIF($AO160:$AS160,"&gt;0"))</f>
      </c>
      <c r="G160" s="198"/>
      <c r="H160" s="165" t="str">
        <f>IF(M160="",IF(R160="",IF(C160="","NE","ANO"),"ANO"),"ANO")</f>
        <v>NE</v>
      </c>
      <c r="I160" s="152"/>
      <c r="J160" s="153"/>
      <c r="K160" s="152"/>
      <c r="L160" s="154"/>
      <c r="M160" s="197">
        <f>IF($AO158="",IF($AT158="","",IF($AT158="wo",0,CEILING($AM$1/2,1))),COUNTIF($AO158:$AS158,"&gt;0"))</f>
      </c>
      <c r="N160" s="197"/>
      <c r="O160" s="30" t="s">
        <v>11</v>
      </c>
      <c r="P160" s="198">
        <f>IF($AO158="",IF($AT158="","",IF($AT158="wo",CEILING($AM$1/2,1),0)),COUNTIF($AO158:$AS158,"&lt;0"))</f>
      </c>
      <c r="Q160" s="198"/>
      <c r="R160" s="197">
        <f>IF($AO161="",IF($AT161="","",IF($AT161="wo",0,CEILING($AM$1/2,1))),COUNTIF($AO161:$AS161,"&gt;0"))</f>
      </c>
      <c r="S160" s="197"/>
      <c r="T160" s="30" t="s">
        <v>11</v>
      </c>
      <c r="U160" s="198">
        <f>IF($AO161="",IF($AT161="","",IF($AT161="wo",CEILING($AM$1/2,1),0)),COUNTIF($AO161:$AS161,"&lt;0"))</f>
      </c>
      <c r="V160" s="198"/>
      <c r="W160" s="199">
        <f>IF(H160="ANO",AZ158+BA158+BB158,"")</f>
      </c>
      <c r="X160" s="12">
        <f>IF(H160="ANO",IF(C160="",0,C160)+IF(M160="",0,M160)+IF(R160="",0,R160),"")</f>
      </c>
      <c r="Y160" s="13" t="s">
        <v>11</v>
      </c>
      <c r="Z160" s="14">
        <f>IF(H160="ANO",IF(F160="",0,F160)+IF(P160="",0,P160)+IF(U160="",0,U160),"")</f>
      </c>
      <c r="AA160" s="200"/>
      <c r="AB160" s="2">
        <f>IF(A164="","",VLOOKUP(A164,Seznam!$A$5:$E$244,4,1))</f>
      </c>
      <c r="AC160" s="3" t="s">
        <v>12</v>
      </c>
      <c r="AD160" s="2">
        <f>IF(A162="","",VLOOKUP(A162,Seznam!$A$5:$E$244,4,1))</f>
      </c>
      <c r="AE160" s="2" t="str">
        <f>IF($AV159="","",$AV159)</f>
        <v>14.9.2014</v>
      </c>
      <c r="AF160" s="3">
        <f>IF($AW159="","",$AW159)</f>
      </c>
      <c r="AG160" s="3">
        <f>IF($AX159="","",$AX159)</f>
      </c>
      <c r="AI160" s="38">
        <f>IF($AK160="",$AI159,IF($AM160="",$AI159,$AI159+1))</f>
        <v>0</v>
      </c>
      <c r="AJ160" s="108" t="s">
        <v>162</v>
      </c>
      <c r="AK160" s="114">
        <f>IF(A158="","",A158)</f>
      </c>
      <c r="AL160" s="115" t="str">
        <f>IF(AK160="","",VLOOKUP(AK160,Seznam!$A$5:$E$244,2,1))&amp;" "&amp;IF(AK160="","",VLOOKUP(AK160,Seznam!$A$5:$E$244,3,1))</f>
        <v> </v>
      </c>
      <c r="AM160" s="115">
        <f>IF(A160="","",A160)</f>
      </c>
      <c r="AN160" s="115" t="str">
        <f>IF(AM160="","",VLOOKUP(AM160,Seznam!$A$5:$E$244,2,1))&amp;" "&amp;IF(AM160="","",VLOOKUP(AM160,Seznam!$A$5:$E$244,3,1))</f>
        <v> </v>
      </c>
      <c r="AO160" s="116"/>
      <c r="AP160" s="117"/>
      <c r="AQ160" s="117"/>
      <c r="AR160" s="117"/>
      <c r="AS160" s="117"/>
      <c r="AT160" s="163"/>
      <c r="AU160" s="65" t="s">
        <v>44</v>
      </c>
      <c r="AV160" s="54" t="str">
        <f>IF($AU160="","",IF($AU160="1",Seznam!$H$3,Seznam!$J$3))</f>
        <v>14.9.2014</v>
      </c>
      <c r="AW160" s="64"/>
      <c r="AX160" s="75"/>
      <c r="AY160" s="180">
        <f>IF(A162="","",A162)</f>
      </c>
      <c r="AZ160">
        <f>IF($AO157="",IF($AT157="wo",2,0),IF(COUNTIF($AO157:$AS157,"&lt;0")&gt;COUNTIF($AO157:$AS157,"&gt;0"),2,1))</f>
        <v>0</v>
      </c>
      <c r="BA160">
        <f>IF($AO159="",IF($AT159="-wo",2,0),IF(COUNTIF($AO159:$AS159,"&gt;0")&gt;COUNTIF($AO159:$AS159,"&lt;0"),2,1))</f>
        <v>0</v>
      </c>
      <c r="BB160">
        <f>IF($AO161="",IF($AT161="wo",2,0),IF(COUNTIF($AO161:$AS161,"&lt;0")&gt;COUNTIF($AO161:$AS161,"&gt;0"),2,1))</f>
        <v>0</v>
      </c>
      <c r="BC160">
        <f>IF($AA158=4,$A158,IF($AA160=4,$A160,IF($AA162=4,$A162,IF($AA164=4,$A164,""))))</f>
      </c>
    </row>
    <row r="161" spans="1:51" ht="19.5" customHeight="1" thickBot="1">
      <c r="A161" s="16"/>
      <c r="B161" s="17">
        <f>IF(A160="","",VLOOKUP(A160,Seznam!$A$5:$E$244,5,1))</f>
      </c>
      <c r="C161" s="201">
        <f>IF($AO160="",IF($AT160="","","W.O."),-AO160&amp;",  "&amp;-AP160&amp;",  "&amp;-AQ160&amp;IF(AR160="","",",  "&amp;-AR160)&amp;IF(AS160="","",",  "&amp;-AS160))</f>
      </c>
      <c r="D161" s="202"/>
      <c r="E161" s="202"/>
      <c r="F161" s="202"/>
      <c r="G161" s="203"/>
      <c r="H161" s="155"/>
      <c r="I161" s="155"/>
      <c r="J161" s="155"/>
      <c r="K161" s="155"/>
      <c r="L161" s="155"/>
      <c r="M161" s="201">
        <f>IF($AO158="",IF($AT158="","","W.O."),AO158&amp;",  "&amp;AP158&amp;",  "&amp;AQ158&amp;IF(AR158="","",",  "&amp;AR158)&amp;IF(AS158="","",",  "&amp;AS158))</f>
      </c>
      <c r="N161" s="202"/>
      <c r="O161" s="202"/>
      <c r="P161" s="202"/>
      <c r="Q161" s="203"/>
      <c r="R161" s="201">
        <f>IF($AO161="",IF($AT161="","","W.O."),AO161&amp;",  "&amp;AP161&amp;",  "&amp;AQ161&amp;IF(AR161="","",",  "&amp;AR161)&amp;IF(AS161="","",",  "&amp;AS161))</f>
      </c>
      <c r="S161" s="202"/>
      <c r="T161" s="202"/>
      <c r="U161" s="202"/>
      <c r="V161" s="203"/>
      <c r="W161" s="199">
        <f>IF(B161="ANO",IF(G161="",0,G161)+IF(L161="",0,L161)+IF(Q161="",0,Q161),"")</f>
      </c>
      <c r="X161" s="18"/>
      <c r="Y161" s="19"/>
      <c r="Z161" s="20"/>
      <c r="AA161" s="200"/>
      <c r="AB161" s="2">
        <f>IF(A158="","",VLOOKUP(A158,Seznam!$A$5:$E$244,4,1))</f>
      </c>
      <c r="AC161" s="3" t="s">
        <v>12</v>
      </c>
      <c r="AD161" s="2">
        <f>IF(A160="","",VLOOKUP(A160,Seznam!$A$5:$E$244,4,1))</f>
      </c>
      <c r="AE161" s="2" t="str">
        <f>IF($AV160="","",$AV160)</f>
        <v>14.9.2014</v>
      </c>
      <c r="AF161" s="3">
        <f>IF($AW160="","",$AW160)</f>
      </c>
      <c r="AG161" s="3">
        <f>IF($AX160="","",$AX160)</f>
      </c>
      <c r="AI161" s="38">
        <f>IF($AK161="",$AI160,IF($AM161="",$AI160,$AI160+1))</f>
        <v>0</v>
      </c>
      <c r="AJ161" s="108" t="s">
        <v>163</v>
      </c>
      <c r="AK161" s="114">
        <f>IF(A160="","",A160)</f>
      </c>
      <c r="AL161" s="115" t="str">
        <f>IF(AK161="","",VLOOKUP(AK161,Seznam!$A$5:$E$244,2,1))&amp;" "&amp;IF(AK161="","",VLOOKUP(AK161,Seznam!$A$5:$E$244,3,1))</f>
        <v> </v>
      </c>
      <c r="AM161" s="115">
        <f>IF(A164="","",A164)</f>
      </c>
      <c r="AN161" s="115" t="str">
        <f>IF(AM161="","",VLOOKUP(AM161,Seznam!$A$5:$E$244,2,1))&amp;" "&amp;IF(AM161="","",VLOOKUP(AM161,Seznam!$A$5:$E$244,3,1))</f>
        <v> </v>
      </c>
      <c r="AO161" s="116"/>
      <c r="AP161" s="117"/>
      <c r="AQ161" s="117"/>
      <c r="AR161" s="117"/>
      <c r="AS161" s="117"/>
      <c r="AT161" s="163"/>
      <c r="AU161" s="65" t="s">
        <v>44</v>
      </c>
      <c r="AV161" s="54" t="str">
        <f>IF($AU161="","",IF($AU161="1",Seznam!$H$3,Seznam!$J$3))</f>
        <v>14.9.2014</v>
      </c>
      <c r="AW161" s="64"/>
      <c r="AX161" s="75"/>
      <c r="AY161" s="180">
        <f>IF(A164="","",IF(A158="","",A158))</f>
      </c>
    </row>
    <row r="162" spans="1:51" ht="19.5" customHeight="1" thickBot="1">
      <c r="A162" s="162"/>
      <c r="B162" s="11" t="str">
        <f>IF(A162="","",VLOOKUP(A162,Seznam!$A$5:$E$244,2,1))&amp;" "&amp;IF(A162="","",VLOOKUP(A162,Seznam!$A$5:$E$244,3,1))</f>
        <v> </v>
      </c>
      <c r="C162" s="197">
        <f>IF($AO162="",IF($AT162="","",IF($AT162="wo",0,CEILING($AM$1/2,1))),COUNTIF($AO162:$AS162,"&gt;0"))</f>
      </c>
      <c r="D162" s="197"/>
      <c r="E162" s="30" t="s">
        <v>11</v>
      </c>
      <c r="F162" s="198">
        <f>IF($AO162="",IF($AT162="","",IF($AT162="wo",CEILING($AM$1/2,1),0)),COUNTIF($AO162:$AS162,"&lt;0"))</f>
      </c>
      <c r="G162" s="198"/>
      <c r="H162" s="197">
        <f>IF($AO158="",IF($AT158="","",IF($AT158="wo",CEILING($AM$1/2,1),0)),COUNTIF($AO158:$AS158,"&lt;0"))</f>
      </c>
      <c r="I162" s="197"/>
      <c r="J162" s="30" t="s">
        <v>11</v>
      </c>
      <c r="K162" s="198">
        <f>IF($AO158="",IF($AT158="","",IF($AT158="wo",0,CEILING($AM$1/2,1))),COUNTIF($AO158:$AS158,"&gt;0"))</f>
      </c>
      <c r="L162" s="198"/>
      <c r="M162" s="165" t="str">
        <f>IF(R162="",IF(C162="",IF(H162="","NE","ANO"),"ANO"),"ANO")</f>
        <v>NE</v>
      </c>
      <c r="N162" s="152"/>
      <c r="O162" s="153"/>
      <c r="P162" s="152"/>
      <c r="Q162" s="154"/>
      <c r="R162" s="197">
        <f>IF($AO159="",IF($AT159="","",IF($AT159="wo",CEILING($AM$1/2,1),0)),COUNTIF($AO159:$AS159,"&lt;0"))</f>
      </c>
      <c r="S162" s="197"/>
      <c r="T162" s="30" t="s">
        <v>11</v>
      </c>
      <c r="U162" s="198">
        <f>IF($AO159="",IF($AT159="","",IF($AT159="wo",0,CEILING($AM$1/2,1))),COUNTIF($AO159:$AS159,"&gt;0"))</f>
      </c>
      <c r="V162" s="198"/>
      <c r="W162" s="199">
        <f>IF(M162="ANO",AZ159+BA159+BB159,"")</f>
      </c>
      <c r="X162" s="12">
        <f>IF(M162="ANO",IF(H162="",0,H162)+IF(C162="",0,C162)+IF(R162="",0,R162),"")</f>
      </c>
      <c r="Y162" s="13" t="s">
        <v>11</v>
      </c>
      <c r="Z162" s="14">
        <f>IF(M162="ANO",IF(K162="",0,K162)+IF(F162="",0,F162)+IF(U162="",0,U162),"")</f>
      </c>
      <c r="AA162" s="200"/>
      <c r="AB162" s="2">
        <f>IF(A160="","",VLOOKUP(A160,Seznam!$A$5:$E$244,4,1))</f>
      </c>
      <c r="AC162" s="3" t="s">
        <v>12</v>
      </c>
      <c r="AD162" s="2">
        <f>IF(A164="","",VLOOKUP(A164,Seznam!$A$5:$E$244,4,1))</f>
      </c>
      <c r="AE162" s="2" t="str">
        <f>IF($AV161="","",$AV161)</f>
        <v>14.9.2014</v>
      </c>
      <c r="AF162" s="3">
        <f>IF($AW161="","",$AW161)</f>
      </c>
      <c r="AG162" s="3">
        <f>IF($AX161="","",$AX161)</f>
      </c>
      <c r="AI162" s="38">
        <f>IF($AK162="",$AI161,IF($AM162="",$AI161,$AI161+1))</f>
        <v>0</v>
      </c>
      <c r="AJ162" s="108" t="s">
        <v>163</v>
      </c>
      <c r="AK162" s="119">
        <f>IF(A162="","",A162)</f>
      </c>
      <c r="AL162" s="120" t="str">
        <f>IF(AK162="","",VLOOKUP(AK162,Seznam!$A$5:$E$244,2,1))&amp;" "&amp;IF(AK162="","",VLOOKUP(AK162,Seznam!$A$5:$E$244,3,1))</f>
        <v> </v>
      </c>
      <c r="AM162" s="120">
        <f>IF(A158="","",A158)</f>
      </c>
      <c r="AN162" s="120" t="str">
        <f>IF(AM162="","",VLOOKUP(AM162,Seznam!$A$5:$E$244,2,1))&amp;" "&amp;IF(AM162="","",VLOOKUP(AM162,Seznam!$A$5:$E$244,3,1))</f>
        <v> </v>
      </c>
      <c r="AO162" s="121"/>
      <c r="AP162" s="122"/>
      <c r="AQ162" s="122"/>
      <c r="AR162" s="122"/>
      <c r="AS162" s="122"/>
      <c r="AT162" s="164"/>
      <c r="AU162" s="65" t="s">
        <v>44</v>
      </c>
      <c r="AV162" s="54" t="str">
        <f>IF($AU162="","",IF($AU162="1",Seznam!$H$3,Seznam!$J$3))</f>
        <v>14.9.2014</v>
      </c>
      <c r="AW162" s="64"/>
      <c r="AX162" s="75"/>
      <c r="AY162" s="180">
        <f>IF(A164="",IF(A160="","",A160),A164)</f>
      </c>
    </row>
    <row r="163" spans="1:48" ht="19.5" customHeight="1" thickBot="1">
      <c r="A163" s="16"/>
      <c r="B163" s="17">
        <f>IF(A162="","",VLOOKUP(A162,Seznam!$A$5:$E$244,5,1))</f>
      </c>
      <c r="C163" s="201">
        <f>IF($AO162="",IF($AT162="","","W.O."),AO162&amp;",  "&amp;AP162&amp;",  "&amp;AQ162&amp;IF(AR162="","",",  "&amp;AR162)&amp;IF(AS162="","",",  "&amp;AS162))</f>
      </c>
      <c r="D163" s="202"/>
      <c r="E163" s="202"/>
      <c r="F163" s="202"/>
      <c r="G163" s="203"/>
      <c r="H163" s="201">
        <f>IF($AO158="",IF($AT158="","","W.O."),-AO158&amp;",  "&amp;-AP158&amp;",  "&amp;-AQ158&amp;IF(AR158="","",",  "&amp;-AR158)&amp;IF(AS158="","",",  "&amp;-AS158))</f>
      </c>
      <c r="I163" s="202"/>
      <c r="J163" s="202"/>
      <c r="K163" s="202"/>
      <c r="L163" s="203"/>
      <c r="M163" s="155"/>
      <c r="N163" s="155"/>
      <c r="O163" s="155"/>
      <c r="P163" s="155"/>
      <c r="Q163" s="155"/>
      <c r="R163" s="201">
        <f>IF($AO159="",IF($AT159="","","W.O."),-AO159&amp;",  "&amp;-AP159&amp;",  "&amp;-AQ159&amp;IF(AR159="","",",  "&amp;-AR159)&amp;IF(AS159="","",",  "&amp;-AS159))</f>
      </c>
      <c r="S163" s="202"/>
      <c r="T163" s="202"/>
      <c r="U163" s="202"/>
      <c r="V163" s="203"/>
      <c r="W163" s="199">
        <f>IF(B163="ANO",IF(G163="",0,G163)+IF(L163="",0,L163)+IF(Q163="",0,Q163),"")</f>
      </c>
      <c r="X163" s="18"/>
      <c r="Y163" s="19"/>
      <c r="Z163" s="20"/>
      <c r="AA163" s="200"/>
      <c r="AB163" s="2">
        <f>IF(A162="","",VLOOKUP(A162,Seznam!$A$5:$E$244,4,1))</f>
      </c>
      <c r="AC163" s="3" t="s">
        <v>12</v>
      </c>
      <c r="AD163" s="2">
        <f>IF(A158="","",VLOOKUP(A158,Seznam!$A$5:$E$244,4,1))</f>
      </c>
      <c r="AE163" s="2" t="str">
        <f>IF($AV162="","",$AV162)</f>
        <v>14.9.2014</v>
      </c>
      <c r="AF163" s="3">
        <f>IF($AW162="","",$AW162)</f>
      </c>
      <c r="AG163" s="3">
        <f>IF($AX162="","",$AX162)</f>
      </c>
      <c r="AI163" s="38"/>
      <c r="AT163" s="62"/>
      <c r="AU163" s="61"/>
      <c r="AV163" s="67"/>
    </row>
    <row r="164" spans="1:48" ht="19.5" customHeight="1" thickBot="1">
      <c r="A164" s="162"/>
      <c r="B164" s="11" t="str">
        <f>IF(A164="","",VLOOKUP(A164,Seznam!$A$5:$E$244,2,1))&amp;" "&amp;IF(A164="","",VLOOKUP(A164,Seznam!$A$5:$E$244,3,1))</f>
        <v> </v>
      </c>
      <c r="C164" s="197">
        <f>IF($AO157="",IF($AT157="","",IF($AT157="wo",CEILING($AM$1/2,1),0)),COUNTIF($AO157:$AS157,"&lt;0"))</f>
      </c>
      <c r="D164" s="197"/>
      <c r="E164" s="30" t="s">
        <v>11</v>
      </c>
      <c r="F164" s="198">
        <f>IF($AO157="",IF($AT157="","",IF($AT157="wo",0,CEILING($AM$1/2,1))),COUNTIF($AO157:$AS157,"&gt;0"))</f>
      </c>
      <c r="G164" s="198"/>
      <c r="H164" s="197">
        <f>IF($AO161="",IF($AT161="","",IF($AT161="wo",CEILING($AM$1/2,1),0)),COUNTIF($AO161:$AS161,"&lt;0"))</f>
      </c>
      <c r="I164" s="197"/>
      <c r="J164" s="30" t="s">
        <v>11</v>
      </c>
      <c r="K164" s="198">
        <f>IF($AO161="",IF($AT161="","",IF($AT161="wo",0,CEILING($AM$1/2,1))),COUNTIF($AO161:$AS161,"&gt;0"))</f>
      </c>
      <c r="L164" s="198"/>
      <c r="M164" s="197">
        <f>IF($AO159="",IF($AT159="","",IF($AT159="wo",0,CEILING($AM$1/2,1))),COUNTIF($AO159:$AS159,"&gt;0"))</f>
      </c>
      <c r="N164" s="197"/>
      <c r="O164" s="30" t="s">
        <v>11</v>
      </c>
      <c r="P164" s="198">
        <f>IF($AO159="",IF($AT159="","",IF($AT159="wo",CEILING($AM$1/2,1),0)),COUNTIF($AO159:$AS159,"&lt;0"))</f>
      </c>
      <c r="Q164" s="198"/>
      <c r="R164" s="165" t="str">
        <f>IF(C164="",IF(H164="",IF(M164="","NE","ANO"),"ANO"),"ANO")</f>
        <v>NE</v>
      </c>
      <c r="S164" s="156"/>
      <c r="T164" s="157"/>
      <c r="U164" s="156"/>
      <c r="V164" s="158"/>
      <c r="W164" s="199">
        <f>IF(R164="ANO",AZ160+BA160+BB160,"")</f>
      </c>
      <c r="X164" s="12">
        <f>IF(R164="ANO",IF(H164="",0,H164)+IF(M164="",0,M164)+IF(C164="",0,C164),"")</f>
      </c>
      <c r="Y164" s="13" t="s">
        <v>11</v>
      </c>
      <c r="Z164" s="14">
        <f>IF(R164="ANO",IF(K164="",0,K164)+IF(P164="",0,P164)+IF(F164="",0,F164),"")</f>
      </c>
      <c r="AA164" s="200"/>
      <c r="AB164" s="15"/>
      <c r="AC164" s="15"/>
      <c r="AD164" s="15"/>
      <c r="AE164" s="10"/>
      <c r="AF164" s="15"/>
      <c r="AG164" s="15"/>
      <c r="AI164" s="38"/>
      <c r="AU164" s="61"/>
      <c r="AV164" s="67"/>
    </row>
    <row r="165" spans="1:48" ht="19.5" customHeight="1" thickBot="1">
      <c r="A165" s="16"/>
      <c r="B165" s="17">
        <f>IF(A164="","",VLOOKUP(A164,Seznam!$A$5:$E$244,5,1))</f>
      </c>
      <c r="C165" s="201">
        <f>IF($AO157="",IF($AT157="","","W.O."),-AO157&amp;",  "&amp;-AP157&amp;",  "&amp;-AQ157&amp;IF(AR157="","",",  "&amp;-AR157)&amp;IF(AS157="","",",  "&amp;-AS157))</f>
      </c>
      <c r="D165" s="202"/>
      <c r="E165" s="202"/>
      <c r="F165" s="202"/>
      <c r="G165" s="203"/>
      <c r="H165" s="201">
        <f>IF($AO161="",IF($AT161="","","W.O."),-AO161&amp;",  "&amp;-AP161&amp;",  "&amp;-AQ161&amp;IF(AR161="","",",  "&amp;-AR161)&amp;IF(AS161="","",",  "&amp;-AS161))</f>
      </c>
      <c r="I165" s="202"/>
      <c r="J165" s="202"/>
      <c r="K165" s="202"/>
      <c r="L165" s="203"/>
      <c r="M165" s="201">
        <f>IF($AO159="",IF($AT159="","","W.O."),AO159&amp;",  "&amp;AP159&amp;",  "&amp;AQ159&amp;IF(AR159="","",",  "&amp;AR159)&amp;IF(AS159="","",",  "&amp;AS159))</f>
      </c>
      <c r="N165" s="202"/>
      <c r="O165" s="202"/>
      <c r="P165" s="202"/>
      <c r="Q165" s="203"/>
      <c r="R165" s="159"/>
      <c r="S165" s="160"/>
      <c r="T165" s="160"/>
      <c r="U165" s="160"/>
      <c r="V165" s="161"/>
      <c r="W165" s="199">
        <f>IF(B165="ANO",IF(G165="",0,G165)+IF(L165="",0,L165)+IF(Q165="",0,Q165),"")</f>
      </c>
      <c r="X165" s="18"/>
      <c r="Y165" s="19"/>
      <c r="Z165" s="20"/>
      <c r="AA165" s="200"/>
      <c r="AB165" s="15"/>
      <c r="AC165" s="15"/>
      <c r="AD165" s="15"/>
      <c r="AE165" s="10"/>
      <c r="AF165" s="15"/>
      <c r="AG165" s="15"/>
      <c r="AI165" s="38"/>
      <c r="AU165" s="61"/>
      <c r="AV165" s="67"/>
    </row>
    <row r="166" spans="1:48" ht="19.5" customHeight="1">
      <c r="A166" s="21"/>
      <c r="B166" s="22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4"/>
      <c r="S166" s="24"/>
      <c r="T166" s="24"/>
      <c r="U166" s="24"/>
      <c r="V166" s="24"/>
      <c r="W166" s="23"/>
      <c r="X166" s="23"/>
      <c r="Y166" s="23"/>
      <c r="Z166" s="23"/>
      <c r="AA166" s="25"/>
      <c r="AB166" s="15"/>
      <c r="AC166" s="15"/>
      <c r="AD166" s="15"/>
      <c r="AE166" s="10"/>
      <c r="AF166" s="15"/>
      <c r="AG166" s="15"/>
      <c r="AU166" s="61"/>
      <c r="AV166" s="67"/>
    </row>
    <row r="167" spans="1:54" ht="19.5" customHeight="1" thickBot="1">
      <c r="A167" s="167"/>
      <c r="B167" s="168" t="s">
        <v>120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Z167" s="10"/>
      <c r="AI167" s="38"/>
      <c r="AJ167" s="136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47"/>
      <c r="AU167" s="108"/>
      <c r="AV167" s="69"/>
      <c r="AW167" s="53"/>
      <c r="AX167" s="70"/>
      <c r="AY167" s="70"/>
      <c r="AZ167" s="204"/>
      <c r="BA167" s="204"/>
      <c r="BB167" s="204"/>
    </row>
    <row r="168" spans="1:55" ht="19.5" customHeight="1" thickBot="1">
      <c r="A168" s="169"/>
      <c r="B168" s="170" t="s">
        <v>97</v>
      </c>
      <c r="C168" s="206">
        <f>IF(A169="","",VLOOKUP(A169,Seznam!$A$5:$E$244,4,1))</f>
      </c>
      <c r="D168" s="207" t="e">
        <v>#REF!</v>
      </c>
      <c r="E168" s="207" t="e">
        <v>#REF!</v>
      </c>
      <c r="F168" s="207" t="e">
        <v>#REF!</v>
      </c>
      <c r="G168" s="207" t="e">
        <v>#REF!</v>
      </c>
      <c r="H168" s="206">
        <f>IF(A171="","",VLOOKUP(A171,Seznam!$A$5:$E$244,4,1))</f>
      </c>
      <c r="I168" s="207" t="e">
        <v>#REF!</v>
      </c>
      <c r="J168" s="207" t="e">
        <v>#REF!</v>
      </c>
      <c r="K168" s="207" t="e">
        <v>#REF!</v>
      </c>
      <c r="L168" s="207" t="e">
        <v>#REF!</v>
      </c>
      <c r="M168" s="206">
        <f>IF(A173="","",VLOOKUP(A173,Seznam!$A$5:$E$244,4,1))</f>
      </c>
      <c r="N168" s="207" t="e">
        <v>#REF!</v>
      </c>
      <c r="O168" s="207" t="e">
        <v>#REF!</v>
      </c>
      <c r="P168" s="207" t="e">
        <v>#REF!</v>
      </c>
      <c r="Q168" s="207" t="e">
        <v>#REF!</v>
      </c>
      <c r="R168" s="206">
        <f>IF(A175="","",VLOOKUP(A175,Seznam!$A$5:$E$244,4,1))</f>
      </c>
      <c r="S168" s="207" t="e">
        <v>#REF!</v>
      </c>
      <c r="T168" s="207" t="e">
        <v>#REF!</v>
      </c>
      <c r="U168" s="207" t="e">
        <v>#REF!</v>
      </c>
      <c r="V168" s="207" t="e">
        <v>#REF!</v>
      </c>
      <c r="W168" s="171" t="s">
        <v>9</v>
      </c>
      <c r="X168" s="208" t="s">
        <v>99</v>
      </c>
      <c r="Y168" s="208"/>
      <c r="Z168" s="208"/>
      <c r="AA168" s="171" t="s">
        <v>10</v>
      </c>
      <c r="AB168" s="209" t="s">
        <v>100</v>
      </c>
      <c r="AC168" s="210"/>
      <c r="AD168" s="211"/>
      <c r="AE168" s="173" t="s">
        <v>103</v>
      </c>
      <c r="AF168" s="173" t="s">
        <v>101</v>
      </c>
      <c r="AG168" s="173" t="s">
        <v>102</v>
      </c>
      <c r="AH168" s="38"/>
      <c r="AI168" s="38">
        <f>IF($AK168="",$AI162,IF($AM168="",$AI162,$AI162+1))</f>
        <v>0</v>
      </c>
      <c r="AJ168" s="38" t="s">
        <v>164</v>
      </c>
      <c r="AK168" s="109">
        <f>IF(A169="","",A169)</f>
      </c>
      <c r="AL168" s="110" t="str">
        <f>IF(AK168="","",VLOOKUP(AK168,Seznam!$A$5:$E$244,2,1))&amp;" "&amp;IF(AK168="","",VLOOKUP(AK168,Seznam!$A$5:$E$244,3,1))</f>
        <v> </v>
      </c>
      <c r="AM168" s="110">
        <f>IF(A175="","",A175)</f>
      </c>
      <c r="AN168" s="110" t="str">
        <f>IF(AM168="","",VLOOKUP(AM168,Seznam!$A$5:$E$244,2,1))&amp;" "&amp;IF(AM168="","",VLOOKUP(AM168,Seznam!$A$5:$E$244,3,1))</f>
        <v> </v>
      </c>
      <c r="AO168" s="126"/>
      <c r="AP168" s="112"/>
      <c r="AQ168" s="112"/>
      <c r="AR168" s="112"/>
      <c r="AS168" s="112"/>
      <c r="AT168" s="131"/>
      <c r="AU168" s="65" t="s">
        <v>44</v>
      </c>
      <c r="AV168" s="54" t="str">
        <f>IF($AU168="","",IF($AU168="1",Seznam!$H$3,Seznam!$J$3))</f>
        <v>14.9.2014</v>
      </c>
      <c r="AW168" s="64"/>
      <c r="AX168" s="75"/>
      <c r="AY168" s="180">
        <f>IF(A175="","",IF(A173="","",A173))</f>
      </c>
      <c r="AZ168">
        <f>IF($AO168="",IF($AT168="-wo",2,0),IF(COUNTIF($AO168:$AS168,"&gt;0")&gt;COUNTIF($AO168:$AS168,"&lt;0"),2,1))</f>
        <v>0</v>
      </c>
      <c r="BA168">
        <f>IF($AO171="",IF($AT171="-wo",2,0),IF(COUNTIF($AO171:$AS171,"&gt;0")&gt;COUNTIF($AO171:$AS171,"&lt;0"),2,1))</f>
        <v>0</v>
      </c>
      <c r="BB168">
        <f>IF($AO173="",IF($AT173="wo",2,0),IF(COUNTIF($AO173:$AS173,"&lt;0")&gt;COUNTIF($AO173:$AS173,"&gt;0"),2,1))</f>
        <v>0</v>
      </c>
      <c r="BC168">
        <f>IF($AA169=1,$A169,IF($AA171=1,$A171,IF($AA173=1,$A173,IF($AA175=1,$A175,""))))</f>
      </c>
    </row>
    <row r="169" spans="1:55" ht="19.5" customHeight="1" thickBot="1">
      <c r="A169" s="162"/>
      <c r="B169" s="166" t="str">
        <f>IF(A169="","",VLOOKUP(A169,Seznam!$A$5:$E$244,2,1))&amp;" "&amp;IF(A169="","",VLOOKUP(A169,Seznam!$A$5:$E$244,3,1))</f>
        <v> </v>
      </c>
      <c r="C169" s="165" t="str">
        <f>IF(H169="",IF(M169="",IF(R169="","NE","ANO"),"ANO"),"ANO")</f>
        <v>NE</v>
      </c>
      <c r="D169" s="152"/>
      <c r="E169" s="153"/>
      <c r="F169" s="152"/>
      <c r="G169" s="154"/>
      <c r="H169" s="197">
        <f>IF($AO171="",IF($AT171="","",IF($AT171="wo",0,CEILING($AM$1/2,1))),COUNTIF($AO171:$AS171,"&gt;0"))</f>
      </c>
      <c r="I169" s="197"/>
      <c r="J169" s="30" t="s">
        <v>11</v>
      </c>
      <c r="K169" s="198">
        <f>IF($AO171="",IF($AT171="","",IF($AT171="wo",CEILING($AM$1/2,1),0)),COUNTIF($AO171:$AS171,"&lt;0"))</f>
      </c>
      <c r="L169" s="198"/>
      <c r="M169" s="197">
        <f>IF($AO173="",IF($AT173="","",IF($AT173="wo",CEILING($AM$1/2,1),0)),COUNTIF($AO173:$AS173,"&lt;0"))</f>
      </c>
      <c r="N169" s="197"/>
      <c r="O169" s="30" t="s">
        <v>11</v>
      </c>
      <c r="P169" s="198">
        <f>IF($AO173="",IF($AT173="","",IF($AT173="wo",0,CEILING($AM$1/2,1))),COUNTIF($AO173:$AS173,"&gt;0"))</f>
      </c>
      <c r="Q169" s="198"/>
      <c r="R169" s="197">
        <f>IF($AO168="",IF($AT168="","",IF($AT168="wo",0,CEILING($AM$1/2,1))),COUNTIF($AO168:$AS168,"&gt;0"))</f>
      </c>
      <c r="S169" s="197"/>
      <c r="T169" s="30" t="s">
        <v>11</v>
      </c>
      <c r="U169" s="198">
        <f>IF($AO168="",IF($AT168="","",IF($AT168="wo",CEILING($AM$1/2,1),0)),COUNTIF($AO168:$AS168,"&lt;0"))</f>
      </c>
      <c r="V169" s="198"/>
      <c r="W169" s="199">
        <f>IF(C169="ANO",AZ168+BA168+BB168,"")</f>
      </c>
      <c r="X169" s="12">
        <f>IF(C169="ANO",IF(H169="",0,H169)+IF(M169="",0,M169)+IF(R169="",0,R169),"")</f>
      </c>
      <c r="Y169" s="13" t="s">
        <v>11</v>
      </c>
      <c r="Z169" s="14">
        <f>IF(C169="ANO",IF(K169="",0,K169)+IF(P169="",0,P169)+IF(U169="",0,U169),"")</f>
      </c>
      <c r="AA169" s="200"/>
      <c r="AB169" s="2">
        <f>IF(A169="","",VLOOKUP(A169,Seznam!$A$5:$E$244,4,1))</f>
      </c>
      <c r="AC169" s="3" t="s">
        <v>12</v>
      </c>
      <c r="AD169" s="2">
        <f>IF(A175="","",VLOOKUP(A175,Seznam!$A$5:$E$244,4,1))</f>
      </c>
      <c r="AE169" s="2" t="str">
        <f>IF($AV168="","",$AV168)</f>
        <v>14.9.2014</v>
      </c>
      <c r="AF169" s="3">
        <f>IF($AW168="","",$AW168)</f>
      </c>
      <c r="AG169" s="3">
        <f>IF($AX168="","",$AX168)</f>
      </c>
      <c r="AI169" s="38">
        <f>IF($AK169="",$AI168,IF($AM169="",$AI168,$AI168+1))</f>
        <v>0</v>
      </c>
      <c r="AJ169" s="38" t="s">
        <v>164</v>
      </c>
      <c r="AK169" s="114">
        <f>IF(A171="","",A171)</f>
      </c>
      <c r="AL169" s="115" t="str">
        <f>IF(AK169="","",VLOOKUP(AK169,Seznam!$A$5:$E$244,2,1))&amp;" "&amp;IF(AK169="","",VLOOKUP(AK169,Seznam!$A$5:$E$244,3,1))</f>
        <v> </v>
      </c>
      <c r="AM169" s="115">
        <f>IF(A173="","",A173)</f>
      </c>
      <c r="AN169" s="115" t="str">
        <f>IF(AM169="","",VLOOKUP(AM169,Seznam!$A$5:$E$244,2,1))&amp;" "&amp;IF(AM169="","",VLOOKUP(AM169,Seznam!$A$5:$E$244,3,1))</f>
        <v> </v>
      </c>
      <c r="AO169" s="116"/>
      <c r="AP169" s="117"/>
      <c r="AQ169" s="117"/>
      <c r="AR169" s="117"/>
      <c r="AS169" s="117"/>
      <c r="AT169" s="163"/>
      <c r="AU169" s="65" t="s">
        <v>44</v>
      </c>
      <c r="AV169" s="54" t="str">
        <f>IF($AU169="","",IF($AU169="1",Seznam!$H$3,Seznam!$J$3))</f>
        <v>14.9.2014</v>
      </c>
      <c r="AW169" s="64"/>
      <c r="AX169" s="75"/>
      <c r="AY169" s="180">
        <f>IF(A175="",IF(A169="","",A169),A175)</f>
      </c>
      <c r="AZ169">
        <f>IF($AO169="",IF($AT169="-wo",2,0),IF(COUNTIF($AO169:$AS169,"&gt;0")&gt;COUNTIF($AO169:$AS169,"&lt;0"),2,1))</f>
        <v>0</v>
      </c>
      <c r="BA169">
        <f>IF($AO171="",IF($AT171="wo",2,0),IF(COUNTIF($AO171:$AS171,"&lt;0")&gt;COUNTIF($AO171:$AS171,"&gt;0"),2,1))</f>
        <v>0</v>
      </c>
      <c r="BB169">
        <f>IF($AO172="",IF($AT172="-wo",2,0),IF(COUNTIF($AO172:$AS172,"&gt;0")&gt;COUNTIF($AO172:$AS172,"&lt;0"),2,1))</f>
        <v>0</v>
      </c>
      <c r="BC169">
        <f>IF($AA169=2,$A169,IF($AA171=2,$A171,IF($AA173=2,$A173,IF($AA175=2,$A175,""))))</f>
      </c>
    </row>
    <row r="170" spans="1:55" ht="19.5" customHeight="1" thickBot="1">
      <c r="A170" s="16"/>
      <c r="B170" s="17">
        <f>IF(A169="","",VLOOKUP(A169,Seznam!$A$5:$E$244,5,1))</f>
      </c>
      <c r="C170" s="155"/>
      <c r="D170" s="155"/>
      <c r="E170" s="155"/>
      <c r="F170" s="155"/>
      <c r="G170" s="155"/>
      <c r="H170" s="201">
        <f>IF($AO171="",IF($AT171="","","W.O."),AO171&amp;",  "&amp;AP171&amp;",  "&amp;AQ171&amp;IF(AR171="","",",  "&amp;AR171)&amp;IF(AS171="","",",  "&amp;AS171))</f>
      </c>
      <c r="I170" s="202"/>
      <c r="J170" s="202"/>
      <c r="K170" s="202"/>
      <c r="L170" s="203"/>
      <c r="M170" s="201">
        <f>IF($AO173="",IF($AT173="","","W.O."),-AO173&amp;",  "&amp;-AP173&amp;",  "&amp;-AQ173&amp;IF(AR173="","",",  "&amp;-AR173)&amp;IF(AS173="","",",  "&amp;-AS173))</f>
      </c>
      <c r="N170" s="202"/>
      <c r="O170" s="202"/>
      <c r="P170" s="202"/>
      <c r="Q170" s="203"/>
      <c r="R170" s="201">
        <f>IF($AO168="",IF($AT168="","","W.O."),AO168&amp;",  "&amp;AP168&amp;",  "&amp;AQ168&amp;IF(AR168="","",",  "&amp;AR168)&amp;IF(AS168="","",",  "&amp;AS168))</f>
      </c>
      <c r="S170" s="202"/>
      <c r="T170" s="202"/>
      <c r="U170" s="202"/>
      <c r="V170" s="203"/>
      <c r="W170" s="199">
        <f>IF(B170="ANO",IF(G170="",0,G170)+IF(L170="",0,L170)+IF(Q170="",0,Q170),"")</f>
      </c>
      <c r="X170" s="18"/>
      <c r="Y170" s="19"/>
      <c r="Z170" s="20"/>
      <c r="AA170" s="200"/>
      <c r="AB170" s="2">
        <f>IF(A171="","",VLOOKUP(A171,Seznam!$A$5:$E$244,4,1))</f>
      </c>
      <c r="AC170" s="3" t="s">
        <v>12</v>
      </c>
      <c r="AD170" s="2">
        <f>IF(A173="","",VLOOKUP(A173,Seznam!$A$5:$E$244,4,1))</f>
      </c>
      <c r="AE170" s="2" t="str">
        <f>IF($AV169="","",$AV169)</f>
        <v>14.9.2014</v>
      </c>
      <c r="AF170" s="3">
        <f>IF($AW169="","",$AW169)</f>
      </c>
      <c r="AG170" s="3">
        <f>IF($AX169="","",$AX169)</f>
      </c>
      <c r="AI170" s="38">
        <f>IF($AK170="",$AI169,IF($AM170="",$AI169,$AI169+1))</f>
        <v>0</v>
      </c>
      <c r="AJ170" s="38" t="s">
        <v>165</v>
      </c>
      <c r="AK170" s="114">
        <f>IF(A175="","",A175)</f>
      </c>
      <c r="AL170" s="115" t="str">
        <f>IF(AK170="","",VLOOKUP(AK170,Seznam!$A$5:$E$244,2,1))&amp;" "&amp;IF(AK170="","",VLOOKUP(AK170,Seznam!$A$5:$E$244,3,1))</f>
        <v> </v>
      </c>
      <c r="AM170" s="115">
        <f>IF(A173="","",A173)</f>
      </c>
      <c r="AN170" s="115" t="str">
        <f>IF(AM170="","",VLOOKUP(AM170,Seznam!$A$5:$E$244,2,1))&amp;" "&amp;IF(AM170="","",VLOOKUP(AM170,Seznam!$A$5:$E$244,3,1))</f>
        <v> </v>
      </c>
      <c r="AO170" s="116"/>
      <c r="AP170" s="117"/>
      <c r="AQ170" s="117"/>
      <c r="AR170" s="117"/>
      <c r="AS170" s="117"/>
      <c r="AT170" s="163"/>
      <c r="AU170" s="65" t="s">
        <v>44</v>
      </c>
      <c r="AV170" s="54" t="str">
        <f>IF($AU170="","",IF($AU170="1",Seznam!$H$3,Seznam!$J$3))</f>
        <v>14.9.2014</v>
      </c>
      <c r="AW170" s="64"/>
      <c r="AX170" s="75"/>
      <c r="AY170" s="180">
        <f>IF(A175="","",IF(A171="","",A171))</f>
      </c>
      <c r="AZ170">
        <f>IF($AO169="",IF($AT169="wo",2,0),IF(COUNTIF($AO169:$AS169,"&lt;0")&gt;COUNTIF($AO169:$AS169,"&gt;0"),2,1))</f>
        <v>0</v>
      </c>
      <c r="BA170">
        <f>IF($AO170="",IF($AT170="wo",2,0),IF(COUNTIF($AO170:$AS170,"&lt;0")&gt;COUNTIF($AO170:$AS170,"&gt;0"),2,1))</f>
        <v>0</v>
      </c>
      <c r="BB170">
        <f>IF($AO173="",IF($AT173="-wo",2,0),IF(COUNTIF($AO173:$AS173,"&gt;0")&gt;COUNTIF($AO173:$AS173,"&lt;0"),2,1))</f>
        <v>0</v>
      </c>
      <c r="BC170">
        <f>IF($AA169=3,$A169,IF($AA171=3,$A171,IF($AA173=3,$A173,IF($AA175=3,$A175,""))))</f>
      </c>
    </row>
    <row r="171" spans="1:55" ht="19.5" customHeight="1" thickBot="1">
      <c r="A171" s="162"/>
      <c r="B171" s="11" t="str">
        <f>IF(A171="","",VLOOKUP(A171,Seznam!$A$5:$E$244,2,1))&amp;" "&amp;IF(A171="","",VLOOKUP(A171,Seznam!$A$5:$E$244,3,1))</f>
        <v> </v>
      </c>
      <c r="C171" s="197">
        <f>IF($AO171="",IF($AT171="","",IF($AT171="wo",CEILING($AM$1/2,1),0)),COUNTIF($AO171:$AS171,"&lt;0"))</f>
      </c>
      <c r="D171" s="197"/>
      <c r="E171" s="30" t="s">
        <v>11</v>
      </c>
      <c r="F171" s="198">
        <f>IF($AO171="",IF($AT171="","",IF($AT171="wo",0,CEILING($AM$1/2,1))),COUNTIF($AO171:$AS171,"&gt;0"))</f>
      </c>
      <c r="G171" s="198"/>
      <c r="H171" s="165" t="str">
        <f>IF(M171="",IF(R171="",IF(C171="","NE","ANO"),"ANO"),"ANO")</f>
        <v>NE</v>
      </c>
      <c r="I171" s="152"/>
      <c r="J171" s="153"/>
      <c r="K171" s="152"/>
      <c r="L171" s="154"/>
      <c r="M171" s="197">
        <f>IF($AO169="",IF($AT169="","",IF($AT169="wo",0,CEILING($AM$1/2,1))),COUNTIF($AO169:$AS169,"&gt;0"))</f>
      </c>
      <c r="N171" s="197"/>
      <c r="O171" s="30" t="s">
        <v>11</v>
      </c>
      <c r="P171" s="198">
        <f>IF($AO169="",IF($AT169="","",IF($AT169="wo",CEILING($AM$1/2,1),0)),COUNTIF($AO169:$AS169,"&lt;0"))</f>
      </c>
      <c r="Q171" s="198"/>
      <c r="R171" s="197">
        <f>IF($AO172="",IF($AT172="","",IF($AT172="wo",0,CEILING($AM$1/2,1))),COUNTIF($AO172:$AS172,"&gt;0"))</f>
      </c>
      <c r="S171" s="197"/>
      <c r="T171" s="30" t="s">
        <v>11</v>
      </c>
      <c r="U171" s="198">
        <f>IF($AO172="",IF($AT172="","",IF($AT172="wo",CEILING($AM$1/2,1),0)),COUNTIF($AO172:$AS172,"&lt;0"))</f>
      </c>
      <c r="V171" s="198"/>
      <c r="W171" s="199">
        <f>IF(H171="ANO",AZ169+BA169+BB169,"")</f>
      </c>
      <c r="X171" s="12">
        <f>IF(H171="ANO",IF(C171="",0,C171)+IF(M171="",0,M171)+IF(R171="",0,R171),"")</f>
      </c>
      <c r="Y171" s="13" t="s">
        <v>11</v>
      </c>
      <c r="Z171" s="14">
        <f>IF(H171="ANO",IF(F171="",0,F171)+IF(P171="",0,P171)+IF(U171="",0,U171),"")</f>
      </c>
      <c r="AA171" s="200"/>
      <c r="AB171" s="2">
        <f>IF(A175="","",VLOOKUP(A175,Seznam!$A$5:$E$244,4,1))</f>
      </c>
      <c r="AC171" s="3" t="s">
        <v>12</v>
      </c>
      <c r="AD171" s="2">
        <f>IF(A173="","",VLOOKUP(A173,Seznam!$A$5:$E$244,4,1))</f>
      </c>
      <c r="AE171" s="2" t="str">
        <f>IF($AV170="","",$AV170)</f>
        <v>14.9.2014</v>
      </c>
      <c r="AF171" s="3">
        <f>IF($AW170="","",$AW170)</f>
      </c>
      <c r="AG171" s="3">
        <f>IF($AX170="","",$AX170)</f>
      </c>
      <c r="AI171" s="38">
        <f>IF($AK171="",$AI170,IF($AM171="",$AI170,$AI170+1))</f>
        <v>0</v>
      </c>
      <c r="AJ171" s="108" t="s">
        <v>165</v>
      </c>
      <c r="AK171" s="114">
        <f>IF(A169="","",A169)</f>
      </c>
      <c r="AL171" s="115" t="str">
        <f>IF(AK171="","",VLOOKUP(AK171,Seznam!$A$5:$E$244,2,1))&amp;" "&amp;IF(AK171="","",VLOOKUP(AK171,Seznam!$A$5:$E$244,3,1))</f>
        <v> </v>
      </c>
      <c r="AM171" s="115">
        <f>IF(A171="","",A171)</f>
      </c>
      <c r="AN171" s="115" t="str">
        <f>IF(AM171="","",VLOOKUP(AM171,Seznam!$A$5:$E$244,2,1))&amp;" "&amp;IF(AM171="","",VLOOKUP(AM171,Seznam!$A$5:$E$244,3,1))</f>
        <v> </v>
      </c>
      <c r="AO171" s="116"/>
      <c r="AP171" s="117"/>
      <c r="AQ171" s="117"/>
      <c r="AR171" s="117"/>
      <c r="AS171" s="117"/>
      <c r="AT171" s="163"/>
      <c r="AU171" s="65" t="s">
        <v>44</v>
      </c>
      <c r="AV171" s="54" t="str">
        <f>IF($AU171="","",IF($AU171="1",Seznam!$H$3,Seznam!$J$3))</f>
        <v>14.9.2014</v>
      </c>
      <c r="AW171" s="64"/>
      <c r="AX171" s="75"/>
      <c r="AY171" s="180">
        <f>IF(A173="","",A173)</f>
      </c>
      <c r="AZ171">
        <f>IF($AO168="",IF($AT168="wo",2,0),IF(COUNTIF($AO168:$AS168,"&lt;0")&gt;COUNTIF($AO168:$AS168,"&gt;0"),2,1))</f>
        <v>0</v>
      </c>
      <c r="BA171">
        <f>IF($AO170="",IF($AT170="-wo",2,0),IF(COUNTIF($AO170:$AS170,"&gt;0")&gt;COUNTIF($AO170:$AS170,"&lt;0"),2,1))</f>
        <v>0</v>
      </c>
      <c r="BB171">
        <f>IF($AO172="",IF($AT172="wo",2,0),IF(COUNTIF($AO172:$AS172,"&lt;0")&gt;COUNTIF($AO172:$AS172,"&gt;0"),2,1))</f>
        <v>0</v>
      </c>
      <c r="BC171">
        <f>IF($AA169=4,$A169,IF($AA171=4,$A171,IF($AA173=4,$A173,IF($AA175=4,$A175,""))))</f>
      </c>
    </row>
    <row r="172" spans="1:51" ht="19.5" customHeight="1" thickBot="1">
      <c r="A172" s="16"/>
      <c r="B172" s="17">
        <f>IF(A171="","",VLOOKUP(A171,Seznam!$A$5:$E$244,5,1))</f>
      </c>
      <c r="C172" s="201">
        <f>IF($AO171="",IF($AT171="","","W.O."),-AO171&amp;",  "&amp;-AP171&amp;",  "&amp;-AQ171&amp;IF(AR171="","",",  "&amp;-AR171)&amp;IF(AS171="","",",  "&amp;-AS171))</f>
      </c>
      <c r="D172" s="202"/>
      <c r="E172" s="202"/>
      <c r="F172" s="202"/>
      <c r="G172" s="203"/>
      <c r="H172" s="155"/>
      <c r="I172" s="155"/>
      <c r="J172" s="155"/>
      <c r="K172" s="155"/>
      <c r="L172" s="155"/>
      <c r="M172" s="201">
        <f>IF($AO169="",IF($AT169="","","W.O."),AO169&amp;",  "&amp;AP169&amp;",  "&amp;AQ169&amp;IF(AR169="","",",  "&amp;AR169)&amp;IF(AS169="","",",  "&amp;AS169))</f>
      </c>
      <c r="N172" s="202"/>
      <c r="O172" s="202"/>
      <c r="P172" s="202"/>
      <c r="Q172" s="203"/>
      <c r="R172" s="201">
        <f>IF($AO172="",IF($AT172="","","W.O."),AO172&amp;",  "&amp;AP172&amp;",  "&amp;AQ172&amp;IF(AR172="","",",  "&amp;AR172)&amp;IF(AS172="","",",  "&amp;AS172))</f>
      </c>
      <c r="S172" s="202"/>
      <c r="T172" s="202"/>
      <c r="U172" s="202"/>
      <c r="V172" s="203"/>
      <c r="W172" s="199">
        <f>IF(B172="ANO",IF(G172="",0,G172)+IF(L172="",0,L172)+IF(Q172="",0,Q172),"")</f>
      </c>
      <c r="X172" s="18"/>
      <c r="Y172" s="19"/>
      <c r="Z172" s="20"/>
      <c r="AA172" s="200"/>
      <c r="AB172" s="2">
        <f>IF(A169="","",VLOOKUP(A169,Seznam!$A$5:$E$244,4,1))</f>
      </c>
      <c r="AC172" s="3" t="s">
        <v>12</v>
      </c>
      <c r="AD172" s="2">
        <f>IF(A171="","",VLOOKUP(A171,Seznam!$A$5:$E$244,4,1))</f>
      </c>
      <c r="AE172" s="2" t="str">
        <f>IF($AV171="","",$AV171)</f>
        <v>14.9.2014</v>
      </c>
      <c r="AF172" s="3">
        <f>IF($AW171="","",$AW171)</f>
      </c>
      <c r="AG172" s="3">
        <f>IF($AX171="","",$AX171)</f>
      </c>
      <c r="AI172" s="38">
        <f>IF($AK172="",$AI171,IF($AM172="",$AI171,$AI171+1))</f>
        <v>0</v>
      </c>
      <c r="AJ172" s="108" t="s">
        <v>166</v>
      </c>
      <c r="AK172" s="114">
        <f>IF(A171="","",A171)</f>
      </c>
      <c r="AL172" s="115" t="str">
        <f>IF(AK172="","",VLOOKUP(AK172,Seznam!$A$5:$E$244,2,1))&amp;" "&amp;IF(AK172="","",VLOOKUP(AK172,Seznam!$A$5:$E$244,3,1))</f>
        <v> </v>
      </c>
      <c r="AM172" s="115">
        <f>IF(A175="","",A175)</f>
      </c>
      <c r="AN172" s="115" t="str">
        <f>IF(AM172="","",VLOOKUP(AM172,Seznam!$A$5:$E$244,2,1))&amp;" "&amp;IF(AM172="","",VLOOKUP(AM172,Seznam!$A$5:$E$244,3,1))</f>
        <v> </v>
      </c>
      <c r="AO172" s="116"/>
      <c r="AP172" s="117"/>
      <c r="AQ172" s="117"/>
      <c r="AR172" s="117"/>
      <c r="AS172" s="117"/>
      <c r="AT172" s="163"/>
      <c r="AU172" s="65" t="s">
        <v>44</v>
      </c>
      <c r="AV172" s="54" t="str">
        <f>IF($AU172="","",IF($AU172="1",Seznam!$H$3,Seznam!$J$3))</f>
        <v>14.9.2014</v>
      </c>
      <c r="AW172" s="64"/>
      <c r="AX172" s="75"/>
      <c r="AY172" s="180">
        <f>IF(A175="","",IF(A169="","",A169))</f>
      </c>
    </row>
    <row r="173" spans="1:51" ht="19.5" customHeight="1" thickBot="1">
      <c r="A173" s="162"/>
      <c r="B173" s="11" t="str">
        <f>IF(A173="","",VLOOKUP(A173,Seznam!$A$5:$E$244,2,1))&amp;" "&amp;IF(A173="","",VLOOKUP(A173,Seznam!$A$5:$E$244,3,1))</f>
        <v> </v>
      </c>
      <c r="C173" s="197">
        <f>IF($AO173="",IF($AT173="","",IF($AT173="wo",0,CEILING($AM$1/2,1))),COUNTIF($AO173:$AS173,"&gt;0"))</f>
      </c>
      <c r="D173" s="197"/>
      <c r="E173" s="30" t="s">
        <v>11</v>
      </c>
      <c r="F173" s="198">
        <f>IF($AO173="",IF($AT173="","",IF($AT173="wo",CEILING($AM$1/2,1),0)),COUNTIF($AO173:$AS173,"&lt;0"))</f>
      </c>
      <c r="G173" s="198"/>
      <c r="H173" s="197">
        <f>IF($AO169="",IF($AT169="","",IF($AT169="wo",CEILING($AM$1/2,1),0)),COUNTIF($AO169:$AS169,"&lt;0"))</f>
      </c>
      <c r="I173" s="197"/>
      <c r="J173" s="30" t="s">
        <v>11</v>
      </c>
      <c r="K173" s="198">
        <f>IF($AO169="",IF($AT169="","",IF($AT169="wo",0,CEILING($AM$1/2,1))),COUNTIF($AO169:$AS169,"&gt;0"))</f>
      </c>
      <c r="L173" s="198"/>
      <c r="M173" s="165" t="str">
        <f>IF(R173="",IF(C173="",IF(H173="","NE","ANO"),"ANO"),"ANO")</f>
        <v>NE</v>
      </c>
      <c r="N173" s="152"/>
      <c r="O173" s="153"/>
      <c r="P173" s="152"/>
      <c r="Q173" s="154"/>
      <c r="R173" s="197">
        <f>IF($AO170="",IF($AT170="","",IF($AT170="wo",CEILING($AM$1/2,1),0)),COUNTIF($AO170:$AS170,"&lt;0"))</f>
      </c>
      <c r="S173" s="197"/>
      <c r="T173" s="30" t="s">
        <v>11</v>
      </c>
      <c r="U173" s="198">
        <f>IF($AO170="",IF($AT170="","",IF($AT170="wo",0,CEILING($AM$1/2,1))),COUNTIF($AO170:$AS170,"&gt;0"))</f>
      </c>
      <c r="V173" s="198"/>
      <c r="W173" s="199">
        <f>IF(M173="ANO",AZ170+BA170+BB170,"")</f>
      </c>
      <c r="X173" s="12">
        <f>IF(M173="ANO",IF(H173="",0,H173)+IF(C173="",0,C173)+IF(R173="",0,R173),"")</f>
      </c>
      <c r="Y173" s="13" t="s">
        <v>11</v>
      </c>
      <c r="Z173" s="14">
        <f>IF(M173="ANO",IF(K173="",0,K173)+IF(F173="",0,F173)+IF(U173="",0,U173),"")</f>
      </c>
      <c r="AA173" s="200"/>
      <c r="AB173" s="2">
        <f>IF(A171="","",VLOOKUP(A171,Seznam!$A$5:$E$244,4,1))</f>
      </c>
      <c r="AC173" s="3" t="s">
        <v>12</v>
      </c>
      <c r="AD173" s="2">
        <f>IF(A175="","",VLOOKUP(A175,Seznam!$A$5:$E$244,4,1))</f>
      </c>
      <c r="AE173" s="2" t="str">
        <f>IF($AV172="","",$AV172)</f>
        <v>14.9.2014</v>
      </c>
      <c r="AF173" s="3">
        <f>IF($AW172="","",$AW172)</f>
      </c>
      <c r="AG173" s="3">
        <f>IF($AX172="","",$AX172)</f>
      </c>
      <c r="AI173" s="38">
        <f>IF($AK173="",$AI172,IF($AM173="",$AI172,$AI172+1))</f>
        <v>0</v>
      </c>
      <c r="AJ173" s="108" t="s">
        <v>166</v>
      </c>
      <c r="AK173" s="119">
        <f>IF(A173="","",A173)</f>
      </c>
      <c r="AL173" s="120" t="str">
        <f>IF(AK173="","",VLOOKUP(AK173,Seznam!$A$5:$E$244,2,1))&amp;" "&amp;IF(AK173="","",VLOOKUP(AK173,Seznam!$A$5:$E$244,3,1))</f>
        <v> </v>
      </c>
      <c r="AM173" s="120">
        <f>IF(A169="","",A169)</f>
      </c>
      <c r="AN173" s="120" t="str">
        <f>IF(AM173="","",VLOOKUP(AM173,Seznam!$A$5:$E$244,2,1))&amp;" "&amp;IF(AM173="","",VLOOKUP(AM173,Seznam!$A$5:$E$244,3,1))</f>
        <v> </v>
      </c>
      <c r="AO173" s="121"/>
      <c r="AP173" s="122"/>
      <c r="AQ173" s="122"/>
      <c r="AR173" s="122"/>
      <c r="AS173" s="122"/>
      <c r="AT173" s="164"/>
      <c r="AU173" s="65" t="s">
        <v>44</v>
      </c>
      <c r="AV173" s="54" t="str">
        <f>IF($AU173="","",IF($AU173="1",Seznam!$H$3,Seznam!$J$3))</f>
        <v>14.9.2014</v>
      </c>
      <c r="AW173" s="64"/>
      <c r="AX173" s="75"/>
      <c r="AY173" s="180">
        <f>IF(A175="",IF(A171="","",A171),A175)</f>
      </c>
    </row>
    <row r="174" spans="1:48" ht="19.5" customHeight="1" thickBot="1">
      <c r="A174" s="16"/>
      <c r="B174" s="17">
        <f>IF(A173="","",VLOOKUP(A173,Seznam!$A$5:$E$244,5,1))</f>
      </c>
      <c r="C174" s="201">
        <f>IF($AO173="",IF($AT173="","","W.O."),AO173&amp;",  "&amp;AP173&amp;",  "&amp;AQ173&amp;IF(AR173="","",",  "&amp;AR173)&amp;IF(AS173="","",",  "&amp;AS173))</f>
      </c>
      <c r="D174" s="202"/>
      <c r="E174" s="202"/>
      <c r="F174" s="202"/>
      <c r="G174" s="203"/>
      <c r="H174" s="201">
        <f>IF($AO169="",IF($AT169="","","W.O."),-AO169&amp;",  "&amp;-AP169&amp;",  "&amp;-AQ169&amp;IF(AR169="","",",  "&amp;-AR169)&amp;IF(AS169="","",",  "&amp;-AS169))</f>
      </c>
      <c r="I174" s="202"/>
      <c r="J174" s="202"/>
      <c r="K174" s="202"/>
      <c r="L174" s="203"/>
      <c r="M174" s="155"/>
      <c r="N174" s="155"/>
      <c r="O174" s="155"/>
      <c r="P174" s="155"/>
      <c r="Q174" s="155"/>
      <c r="R174" s="201">
        <f>IF($AO170="",IF($AT170="","","W.O."),-AO170&amp;",  "&amp;-AP170&amp;",  "&amp;-AQ170&amp;IF(AR170="","",",  "&amp;-AR170)&amp;IF(AS170="","",",  "&amp;-AS170))</f>
      </c>
      <c r="S174" s="202"/>
      <c r="T174" s="202"/>
      <c r="U174" s="202"/>
      <c r="V174" s="203"/>
      <c r="W174" s="199">
        <f>IF(B174="ANO",IF(G174="",0,G174)+IF(L174="",0,L174)+IF(Q174="",0,Q174),"")</f>
      </c>
      <c r="X174" s="18"/>
      <c r="Y174" s="19"/>
      <c r="Z174" s="20"/>
      <c r="AA174" s="200"/>
      <c r="AB174" s="2">
        <f>IF(A173="","",VLOOKUP(A173,Seznam!$A$5:$E$244,4,1))</f>
      </c>
      <c r="AC174" s="3" t="s">
        <v>12</v>
      </c>
      <c r="AD174" s="2">
        <f>IF(A169="","",VLOOKUP(A169,Seznam!$A$5:$E$244,4,1))</f>
      </c>
      <c r="AE174" s="2" t="str">
        <f>IF($AV173="","",$AV173)</f>
        <v>14.9.2014</v>
      </c>
      <c r="AF174" s="3">
        <f>IF($AW173="","",$AW173)</f>
      </c>
      <c r="AG174" s="3">
        <f>IF($AX173="","",$AX173)</f>
      </c>
      <c r="AI174" s="38"/>
      <c r="AT174" s="62"/>
      <c r="AU174" s="61"/>
      <c r="AV174" s="67"/>
    </row>
    <row r="175" spans="1:48" ht="19.5" customHeight="1" thickBot="1">
      <c r="A175" s="162"/>
      <c r="B175" s="11" t="str">
        <f>IF(A175="","",VLOOKUP(A175,Seznam!$A$5:$E$244,2,1))&amp;" "&amp;IF(A175="","",VLOOKUP(A175,Seznam!$A$5:$E$244,3,1))</f>
        <v> </v>
      </c>
      <c r="C175" s="197">
        <f>IF($AO168="",IF($AT168="","",IF($AT168="wo",CEILING($AM$1/2,1),0)),COUNTIF($AO168:$AS168,"&lt;0"))</f>
      </c>
      <c r="D175" s="197"/>
      <c r="E175" s="30" t="s">
        <v>11</v>
      </c>
      <c r="F175" s="198">
        <f>IF($AO168="",IF($AT168="","",IF($AT168="wo",0,CEILING($AM$1/2,1))),COUNTIF($AO168:$AS168,"&gt;0"))</f>
      </c>
      <c r="G175" s="198"/>
      <c r="H175" s="197">
        <f>IF($AO172="",IF($AT172="","",IF($AT172="wo",CEILING($AM$1/2,1),0)),COUNTIF($AO172:$AS172,"&lt;0"))</f>
      </c>
      <c r="I175" s="197"/>
      <c r="J175" s="30" t="s">
        <v>11</v>
      </c>
      <c r="K175" s="198">
        <f>IF($AO172="",IF($AT172="","",IF($AT172="wo",0,CEILING($AM$1/2,1))),COUNTIF($AO172:$AS172,"&gt;0"))</f>
      </c>
      <c r="L175" s="198"/>
      <c r="M175" s="197">
        <f>IF($AO170="",IF($AT170="","",IF($AT170="wo",0,CEILING($AM$1/2,1))),COUNTIF($AO170:$AS170,"&gt;0"))</f>
      </c>
      <c r="N175" s="197"/>
      <c r="O175" s="30" t="s">
        <v>11</v>
      </c>
      <c r="P175" s="198">
        <f>IF($AO170="",IF($AT170="","",IF($AT170="wo",CEILING($AM$1/2,1),0)),COUNTIF($AO170:$AS170,"&lt;0"))</f>
      </c>
      <c r="Q175" s="198"/>
      <c r="R175" s="165" t="str">
        <f>IF(C175="",IF(H175="",IF(M175="","NE","ANO"),"ANO"),"ANO")</f>
        <v>NE</v>
      </c>
      <c r="S175" s="156"/>
      <c r="T175" s="157"/>
      <c r="U175" s="156"/>
      <c r="V175" s="158"/>
      <c r="W175" s="199">
        <f>IF(R175="ANO",AZ171+BA171+BB171,"")</f>
      </c>
      <c r="X175" s="12">
        <f>IF(R175="ANO",IF(H175="",0,H175)+IF(M175="",0,M175)+IF(C175="",0,C175),"")</f>
      </c>
      <c r="Y175" s="13" t="s">
        <v>11</v>
      </c>
      <c r="Z175" s="14">
        <f>IF(R175="ANO",IF(K175="",0,K175)+IF(P175="",0,P175)+IF(F175="",0,F175),"")</f>
      </c>
      <c r="AA175" s="200"/>
      <c r="AB175" s="15"/>
      <c r="AC175" s="15"/>
      <c r="AD175" s="15"/>
      <c r="AE175" s="10"/>
      <c r="AF175" s="15"/>
      <c r="AG175" s="15"/>
      <c r="AI175" s="38"/>
      <c r="AU175" s="61"/>
      <c r="AV175" s="67"/>
    </row>
    <row r="176" spans="1:48" ht="19.5" customHeight="1" thickBot="1">
      <c r="A176" s="16"/>
      <c r="B176" s="17">
        <f>IF(A175="","",VLOOKUP(A175,Seznam!$A$5:$E$244,5,1))</f>
      </c>
      <c r="C176" s="201">
        <f>IF($AO168="",IF($AT168="","","W.O."),-AO168&amp;",  "&amp;-AP168&amp;",  "&amp;-AQ168&amp;IF(AR168="","",",  "&amp;-AR168)&amp;IF(AS168="","",",  "&amp;-AS168))</f>
      </c>
      <c r="D176" s="202"/>
      <c r="E176" s="202"/>
      <c r="F176" s="202"/>
      <c r="G176" s="203"/>
      <c r="H176" s="201">
        <f>IF($AO172="",IF($AT172="","","W.O."),-AO172&amp;",  "&amp;-AP172&amp;",  "&amp;-AQ172&amp;IF(AR172="","",",  "&amp;-AR172)&amp;IF(AS172="","",",  "&amp;-AS172))</f>
      </c>
      <c r="I176" s="202"/>
      <c r="J176" s="202"/>
      <c r="K176" s="202"/>
      <c r="L176" s="203"/>
      <c r="M176" s="201">
        <f>IF($AO170="",IF($AT170="","","W.O."),AO170&amp;",  "&amp;AP170&amp;",  "&amp;AQ170&amp;IF(AR170="","",",  "&amp;AR170)&amp;IF(AS170="","",",  "&amp;AS170))</f>
      </c>
      <c r="N176" s="202"/>
      <c r="O176" s="202"/>
      <c r="P176" s="202"/>
      <c r="Q176" s="203"/>
      <c r="R176" s="159"/>
      <c r="S176" s="160"/>
      <c r="T176" s="160"/>
      <c r="U176" s="160"/>
      <c r="V176" s="161"/>
      <c r="W176" s="199">
        <f>IF(B176="ANO",IF(G176="",0,G176)+IF(L176="",0,L176)+IF(Q176="",0,Q176),"")</f>
      </c>
      <c r="X176" s="18"/>
      <c r="Y176" s="19"/>
      <c r="Z176" s="20"/>
      <c r="AA176" s="200"/>
      <c r="AB176" s="15"/>
      <c r="AC176" s="15"/>
      <c r="AD176" s="15"/>
      <c r="AE176" s="10"/>
      <c r="AF176" s="15"/>
      <c r="AG176" s="15"/>
      <c r="AI176" s="38"/>
      <c r="AU176" s="61"/>
      <c r="AV176" s="67"/>
    </row>
    <row r="177" spans="1:33" ht="19.5" customHeight="1">
      <c r="A177" s="21"/>
      <c r="B177" s="22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4"/>
      <c r="S177" s="24"/>
      <c r="T177" s="24"/>
      <c r="U177" s="24"/>
      <c r="V177" s="24"/>
      <c r="W177" s="23"/>
      <c r="X177" s="23"/>
      <c r="Y177" s="23"/>
      <c r="Z177" s="23"/>
      <c r="AA177" s="25"/>
      <c r="AB177" s="15"/>
      <c r="AC177" s="15"/>
      <c r="AD177" s="15"/>
      <c r="AE177" s="10"/>
      <c r="AF177" s="15"/>
      <c r="AG177" s="15"/>
    </row>
    <row r="178" spans="1:54" ht="19.5" customHeight="1" thickBot="1">
      <c r="A178" s="167"/>
      <c r="B178" s="168" t="s">
        <v>121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Z178" s="10"/>
      <c r="AI178" s="38"/>
      <c r="AJ178" s="136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47"/>
      <c r="AU178" s="108"/>
      <c r="AV178" s="69"/>
      <c r="AW178" s="53"/>
      <c r="AX178" s="70"/>
      <c r="AY178" s="70"/>
      <c r="AZ178" s="204"/>
      <c r="BA178" s="204"/>
      <c r="BB178" s="204"/>
    </row>
    <row r="179" spans="1:55" ht="19.5" customHeight="1" thickBot="1">
      <c r="A179" s="169"/>
      <c r="B179" s="170" t="s">
        <v>97</v>
      </c>
      <c r="C179" s="206">
        <f>IF(A180="","",VLOOKUP(A180,Seznam!$A$5:$E$244,4,1))</f>
      </c>
      <c r="D179" s="207" t="e">
        <v>#REF!</v>
      </c>
      <c r="E179" s="207" t="e">
        <v>#REF!</v>
      </c>
      <c r="F179" s="207" t="e">
        <v>#REF!</v>
      </c>
      <c r="G179" s="207" t="e">
        <v>#REF!</v>
      </c>
      <c r="H179" s="206">
        <f>IF(A182="","",VLOOKUP(A182,Seznam!$A$5:$E$244,4,1))</f>
      </c>
      <c r="I179" s="207" t="e">
        <v>#REF!</v>
      </c>
      <c r="J179" s="207" t="e">
        <v>#REF!</v>
      </c>
      <c r="K179" s="207" t="e">
        <v>#REF!</v>
      </c>
      <c r="L179" s="207" t="e">
        <v>#REF!</v>
      </c>
      <c r="M179" s="206">
        <f>IF(A184="","",VLOOKUP(A184,Seznam!$A$5:$E$244,4,1))</f>
      </c>
      <c r="N179" s="207" t="e">
        <v>#REF!</v>
      </c>
      <c r="O179" s="207" t="e">
        <v>#REF!</v>
      </c>
      <c r="P179" s="207" t="e">
        <v>#REF!</v>
      </c>
      <c r="Q179" s="207" t="e">
        <v>#REF!</v>
      </c>
      <c r="R179" s="206">
        <f>IF(A186="","",VLOOKUP(A186,Seznam!$A$5:$E$244,4,1))</f>
      </c>
      <c r="S179" s="207" t="e">
        <v>#REF!</v>
      </c>
      <c r="T179" s="207" t="e">
        <v>#REF!</v>
      </c>
      <c r="U179" s="207" t="e">
        <v>#REF!</v>
      </c>
      <c r="V179" s="207" t="e">
        <v>#REF!</v>
      </c>
      <c r="W179" s="171" t="s">
        <v>9</v>
      </c>
      <c r="X179" s="208" t="s">
        <v>99</v>
      </c>
      <c r="Y179" s="208"/>
      <c r="Z179" s="208"/>
      <c r="AA179" s="171" t="s">
        <v>10</v>
      </c>
      <c r="AB179" s="209" t="s">
        <v>100</v>
      </c>
      <c r="AC179" s="210"/>
      <c r="AD179" s="211"/>
      <c r="AE179" s="173" t="s">
        <v>103</v>
      </c>
      <c r="AF179" s="173" t="s">
        <v>101</v>
      </c>
      <c r="AG179" s="173" t="s">
        <v>102</v>
      </c>
      <c r="AH179" s="38"/>
      <c r="AI179" s="38">
        <f>IF($AK179="",$AI173,IF($AM179="",$AI173,$AI173+1))</f>
        <v>0</v>
      </c>
      <c r="AJ179" s="38" t="s">
        <v>167</v>
      </c>
      <c r="AK179" s="109">
        <f>IF(A180="","",A180)</f>
      </c>
      <c r="AL179" s="110" t="str">
        <f>IF(AK179="","",VLOOKUP(AK179,Seznam!$A$5:$E$244,2,1))&amp;" "&amp;IF(AK179="","",VLOOKUP(AK179,Seznam!$A$5:$E$244,3,1))</f>
        <v> </v>
      </c>
      <c r="AM179" s="110">
        <f>IF(A186="","",A186)</f>
      </c>
      <c r="AN179" s="110" t="str">
        <f>IF(AM179="","",VLOOKUP(AM179,Seznam!$A$5:$E$244,2,1))&amp;" "&amp;IF(AM179="","",VLOOKUP(AM179,Seznam!$A$5:$E$244,3,1))</f>
        <v> </v>
      </c>
      <c r="AO179" s="126"/>
      <c r="AP179" s="112"/>
      <c r="AQ179" s="112"/>
      <c r="AR179" s="112"/>
      <c r="AS179" s="112"/>
      <c r="AT179" s="131"/>
      <c r="AU179" s="65" t="s">
        <v>44</v>
      </c>
      <c r="AV179" s="54" t="str">
        <f>IF($AU179="","",IF($AU179="1",Seznam!$H$3,Seznam!$J$3))</f>
        <v>14.9.2014</v>
      </c>
      <c r="AW179" s="64"/>
      <c r="AX179" s="75"/>
      <c r="AY179" s="180">
        <f>IF(A186="","",IF(A184="","",A184))</f>
      </c>
      <c r="AZ179">
        <f>IF($AO179="",IF($AT179="-wo",2,0),IF(COUNTIF($AO179:$AS179,"&gt;0")&gt;COUNTIF($AO179:$AS179,"&lt;0"),2,1))</f>
        <v>0</v>
      </c>
      <c r="BA179">
        <f>IF($AO182="",IF($AT182="-wo",2,0),IF(COUNTIF($AO182:$AS182,"&gt;0")&gt;COUNTIF($AO182:$AS182,"&lt;0"),2,1))</f>
        <v>0</v>
      </c>
      <c r="BB179">
        <f>IF($AO184="",IF($AT184="wo",2,0),IF(COUNTIF($AO184:$AS184,"&lt;0")&gt;COUNTIF($AO184:$AS184,"&gt;0"),2,1))</f>
        <v>0</v>
      </c>
      <c r="BC179">
        <f>IF($AA180=1,$A180,IF($AA182=1,$A182,IF($AA184=1,$A184,IF($AA186=1,$A186,""))))</f>
      </c>
    </row>
    <row r="180" spans="1:55" ht="19.5" customHeight="1" thickBot="1">
      <c r="A180" s="162"/>
      <c r="B180" s="166" t="str">
        <f>IF(A180="","",VLOOKUP(A180,Seznam!$A$5:$E$244,2,1))&amp;" "&amp;IF(A180="","",VLOOKUP(A180,Seznam!$A$5:$E$244,3,1))</f>
        <v> </v>
      </c>
      <c r="C180" s="165" t="str">
        <f>IF(H180="",IF(M180="",IF(R180="","NE","ANO"),"ANO"),"ANO")</f>
        <v>NE</v>
      </c>
      <c r="D180" s="152"/>
      <c r="E180" s="153"/>
      <c r="F180" s="152"/>
      <c r="G180" s="154"/>
      <c r="H180" s="197">
        <f>IF($AO182="",IF($AT182="","",IF($AT182="wo",0,CEILING($AM$1/2,1))),COUNTIF($AO182:$AS182,"&gt;0"))</f>
      </c>
      <c r="I180" s="197"/>
      <c r="J180" s="30" t="s">
        <v>11</v>
      </c>
      <c r="K180" s="198">
        <f>IF($AO182="",IF($AT182="","",IF($AT182="wo",CEILING($AM$1/2,1),0)),COUNTIF($AO182:$AS182,"&lt;0"))</f>
      </c>
      <c r="L180" s="198"/>
      <c r="M180" s="197">
        <f>IF($AO184="",IF($AT184="","",IF($AT184="wo",CEILING($AM$1/2,1),0)),COUNTIF($AO184:$AS184,"&lt;0"))</f>
      </c>
      <c r="N180" s="197"/>
      <c r="O180" s="30" t="s">
        <v>11</v>
      </c>
      <c r="P180" s="198">
        <f>IF($AO184="",IF($AT184="","",IF($AT184="wo",0,CEILING($AM$1/2,1))),COUNTIF($AO184:$AS184,"&gt;0"))</f>
      </c>
      <c r="Q180" s="198"/>
      <c r="R180" s="197">
        <f>IF($AO179="",IF($AT179="","",IF($AT179="wo",0,CEILING($AM$1/2,1))),COUNTIF($AO179:$AS179,"&gt;0"))</f>
      </c>
      <c r="S180" s="197"/>
      <c r="T180" s="30" t="s">
        <v>11</v>
      </c>
      <c r="U180" s="198">
        <f>IF($AO179="",IF($AT179="","",IF($AT179="wo",CEILING($AM$1/2,1),0)),COUNTIF($AO179:$AS179,"&lt;0"))</f>
      </c>
      <c r="V180" s="198"/>
      <c r="W180" s="199">
        <f>IF(C180="ANO",AZ179+BA179+BB179,"")</f>
      </c>
      <c r="X180" s="12">
        <f>IF(C180="ANO",IF(H180="",0,H180)+IF(M180="",0,M180)+IF(R180="",0,R180),"")</f>
      </c>
      <c r="Y180" s="13" t="s">
        <v>11</v>
      </c>
      <c r="Z180" s="14">
        <f>IF(C180="ANO",IF(K180="",0,K180)+IF(P180="",0,P180)+IF(U180="",0,U180),"")</f>
      </c>
      <c r="AA180" s="200"/>
      <c r="AB180" s="2">
        <f>IF(A180="","",VLOOKUP(A180,Seznam!$A$5:$E$244,4,1))</f>
      </c>
      <c r="AC180" s="3" t="s">
        <v>12</v>
      </c>
      <c r="AD180" s="2">
        <f>IF(A186="","",VLOOKUP(A186,Seznam!$A$5:$E$244,4,1))</f>
      </c>
      <c r="AE180" s="2" t="str">
        <f>IF($AV179="","",$AV179)</f>
        <v>14.9.2014</v>
      </c>
      <c r="AF180" s="3">
        <f>IF($AW179="","",$AW179)</f>
      </c>
      <c r="AG180" s="3">
        <f>IF($AX179="","",$AX179)</f>
      </c>
      <c r="AI180" s="38">
        <f>IF($AK180="",$AI179,IF($AM180="",$AI179,$AI179+1))</f>
        <v>0</v>
      </c>
      <c r="AJ180" s="38" t="s">
        <v>167</v>
      </c>
      <c r="AK180" s="114">
        <f>IF(A182="","",A182)</f>
      </c>
      <c r="AL180" s="115" t="str">
        <f>IF(AK180="","",VLOOKUP(AK180,Seznam!$A$5:$E$244,2,1))&amp;" "&amp;IF(AK180="","",VLOOKUP(AK180,Seznam!$A$5:$E$244,3,1))</f>
        <v> </v>
      </c>
      <c r="AM180" s="115">
        <f>IF(A184="","",A184)</f>
      </c>
      <c r="AN180" s="115" t="str">
        <f>IF(AM180="","",VLOOKUP(AM180,Seznam!$A$5:$E$244,2,1))&amp;" "&amp;IF(AM180="","",VLOOKUP(AM180,Seznam!$A$5:$E$244,3,1))</f>
        <v> </v>
      </c>
      <c r="AO180" s="116"/>
      <c r="AP180" s="117"/>
      <c r="AQ180" s="117"/>
      <c r="AR180" s="117"/>
      <c r="AS180" s="117"/>
      <c r="AT180" s="163"/>
      <c r="AU180" s="65" t="s">
        <v>44</v>
      </c>
      <c r="AV180" s="54" t="str">
        <f>IF($AU180="","",IF($AU180="1",Seznam!$H$3,Seznam!$J$3))</f>
        <v>14.9.2014</v>
      </c>
      <c r="AW180" s="64"/>
      <c r="AX180" s="75"/>
      <c r="AY180" s="180">
        <f>IF(A186="",IF(A180="","",A180),A186)</f>
      </c>
      <c r="AZ180">
        <f>IF($AO180="",IF($AT180="-wo",2,0),IF(COUNTIF($AO180:$AS180,"&gt;0")&gt;COUNTIF($AO180:$AS180,"&lt;0"),2,1))</f>
        <v>0</v>
      </c>
      <c r="BA180">
        <f>IF($AO182="",IF($AT182="wo",2,0),IF(COUNTIF($AO182:$AS182,"&lt;0")&gt;COUNTIF($AO182:$AS182,"&gt;0"),2,1))</f>
        <v>0</v>
      </c>
      <c r="BB180">
        <f>IF($AO183="",IF($AT183="-wo",2,0),IF(COUNTIF($AO183:$AS183,"&gt;0")&gt;COUNTIF($AO183:$AS183,"&lt;0"),2,1))</f>
        <v>0</v>
      </c>
      <c r="BC180">
        <f>IF($AA180=2,$A180,IF($AA182=2,$A182,IF($AA184=2,$A184,IF($AA186=2,$A186,""))))</f>
      </c>
    </row>
    <row r="181" spans="1:55" ht="19.5" customHeight="1" thickBot="1">
      <c r="A181" s="16"/>
      <c r="B181" s="17">
        <f>IF(A180="","",VLOOKUP(A180,Seznam!$A$5:$E$244,5,1))</f>
      </c>
      <c r="C181" s="155"/>
      <c r="D181" s="155"/>
      <c r="E181" s="155"/>
      <c r="F181" s="155"/>
      <c r="G181" s="155"/>
      <c r="H181" s="201">
        <f>IF($AO182="",IF($AT182="","","W.O."),AO182&amp;",  "&amp;AP182&amp;",  "&amp;AQ182&amp;IF(AR182="","",",  "&amp;AR182)&amp;IF(AS182="","",",  "&amp;AS182))</f>
      </c>
      <c r="I181" s="202"/>
      <c r="J181" s="202"/>
      <c r="K181" s="202"/>
      <c r="L181" s="203"/>
      <c r="M181" s="201">
        <f>IF($AO184="",IF($AT184="","","W.O."),-AO184&amp;",  "&amp;-AP184&amp;",  "&amp;-AQ184&amp;IF(AR184="","",",  "&amp;-AR184)&amp;IF(AS184="","",",  "&amp;-AS184))</f>
      </c>
      <c r="N181" s="202"/>
      <c r="O181" s="202"/>
      <c r="P181" s="202"/>
      <c r="Q181" s="203"/>
      <c r="R181" s="201">
        <f>IF($AO179="",IF($AT179="","","W.O."),AO179&amp;",  "&amp;AP179&amp;",  "&amp;AQ179&amp;IF(AR179="","",",  "&amp;AR179)&amp;IF(AS179="","",",  "&amp;AS179))</f>
      </c>
      <c r="S181" s="202"/>
      <c r="T181" s="202"/>
      <c r="U181" s="202"/>
      <c r="V181" s="203"/>
      <c r="W181" s="199">
        <f>IF(B181="ANO",IF(G181="",0,G181)+IF(L181="",0,L181)+IF(Q181="",0,Q181),"")</f>
      </c>
      <c r="X181" s="18"/>
      <c r="Y181" s="19"/>
      <c r="Z181" s="20"/>
      <c r="AA181" s="200"/>
      <c r="AB181" s="2">
        <f>IF(A182="","",VLOOKUP(A182,Seznam!$A$5:$E$244,4,1))</f>
      </c>
      <c r="AC181" s="3" t="s">
        <v>12</v>
      </c>
      <c r="AD181" s="2">
        <f>IF(A184="","",VLOOKUP(A184,Seznam!$A$5:$E$244,4,1))</f>
      </c>
      <c r="AE181" s="2" t="str">
        <f>IF($AV180="","",$AV180)</f>
        <v>14.9.2014</v>
      </c>
      <c r="AF181" s="3">
        <f>IF($AW180="","",$AW180)</f>
      </c>
      <c r="AG181" s="3">
        <f>IF($AX180="","",$AX180)</f>
      </c>
      <c r="AI181" s="38">
        <f>IF($AK181="",$AI180,IF($AM181="",$AI180,$AI180+1))</f>
        <v>0</v>
      </c>
      <c r="AJ181" s="38" t="s">
        <v>168</v>
      </c>
      <c r="AK181" s="114">
        <f>IF(A186="","",A186)</f>
      </c>
      <c r="AL181" s="115" t="str">
        <f>IF(AK181="","",VLOOKUP(AK181,Seznam!$A$5:$E$244,2,1))&amp;" "&amp;IF(AK181="","",VLOOKUP(AK181,Seznam!$A$5:$E$244,3,1))</f>
        <v> </v>
      </c>
      <c r="AM181" s="115">
        <f>IF(A184="","",A184)</f>
      </c>
      <c r="AN181" s="115" t="str">
        <f>IF(AM181="","",VLOOKUP(AM181,Seznam!$A$5:$E$244,2,1))&amp;" "&amp;IF(AM181="","",VLOOKUP(AM181,Seznam!$A$5:$E$244,3,1))</f>
        <v> </v>
      </c>
      <c r="AO181" s="116"/>
      <c r="AP181" s="117"/>
      <c r="AQ181" s="117"/>
      <c r="AR181" s="117"/>
      <c r="AS181" s="117"/>
      <c r="AT181" s="163"/>
      <c r="AU181" s="65" t="s">
        <v>44</v>
      </c>
      <c r="AV181" s="54" t="str">
        <f>IF($AU181="","",IF($AU181="1",Seznam!$H$3,Seznam!$J$3))</f>
        <v>14.9.2014</v>
      </c>
      <c r="AW181" s="64"/>
      <c r="AX181" s="75"/>
      <c r="AY181" s="180">
        <f>IF(A186="","",IF(A182="","",A182))</f>
      </c>
      <c r="AZ181">
        <f>IF($AO180="",IF($AT180="wo",2,0),IF(COUNTIF($AO180:$AS180,"&lt;0")&gt;COUNTIF($AO180:$AS180,"&gt;0"),2,1))</f>
        <v>0</v>
      </c>
      <c r="BA181">
        <f>IF($AO181="",IF($AT181="wo",2,0),IF(COUNTIF($AO181:$AS181,"&lt;0")&gt;COUNTIF($AO181:$AS181,"&gt;0"),2,1))</f>
        <v>0</v>
      </c>
      <c r="BB181">
        <f>IF($AO184="",IF($AT184="-wo",2,0),IF(COUNTIF($AO184:$AS184,"&gt;0")&gt;COUNTIF($AO184:$AS184,"&lt;0"),2,1))</f>
        <v>0</v>
      </c>
      <c r="BC181">
        <f>IF($AA180=3,$A180,IF($AA182=3,$A182,IF($AA184=3,$A184,IF($AA186=3,$A186,""))))</f>
      </c>
    </row>
    <row r="182" spans="1:55" ht="19.5" customHeight="1" thickBot="1">
      <c r="A182" s="162"/>
      <c r="B182" s="11" t="str">
        <f>IF(A182="","",VLOOKUP(A182,Seznam!$A$5:$E$244,2,1))&amp;" "&amp;IF(A182="","",VLOOKUP(A182,Seznam!$A$5:$E$244,3,1))</f>
        <v> </v>
      </c>
      <c r="C182" s="197">
        <f>IF($AO182="",IF($AT182="","",IF($AT182="wo",CEILING($AM$1/2,1),0)),COUNTIF($AO182:$AS182,"&lt;0"))</f>
      </c>
      <c r="D182" s="197"/>
      <c r="E182" s="30" t="s">
        <v>11</v>
      </c>
      <c r="F182" s="198">
        <f>IF($AO182="",IF($AT182="","",IF($AT182="wo",0,CEILING($AM$1/2,1))),COUNTIF($AO182:$AS182,"&gt;0"))</f>
      </c>
      <c r="G182" s="198"/>
      <c r="H182" s="165" t="str">
        <f>IF(M182="",IF(R182="",IF(C182="","NE","ANO"),"ANO"),"ANO")</f>
        <v>NE</v>
      </c>
      <c r="I182" s="152"/>
      <c r="J182" s="153"/>
      <c r="K182" s="152"/>
      <c r="L182" s="154"/>
      <c r="M182" s="197">
        <f>IF($AO180="",IF($AT180="","",IF($AT180="wo",0,CEILING($AM$1/2,1))),COUNTIF($AO180:$AS180,"&gt;0"))</f>
      </c>
      <c r="N182" s="197"/>
      <c r="O182" s="30" t="s">
        <v>11</v>
      </c>
      <c r="P182" s="198">
        <f>IF($AO180="",IF($AT180="","",IF($AT180="wo",CEILING($AM$1/2,1),0)),COUNTIF($AO180:$AS180,"&lt;0"))</f>
      </c>
      <c r="Q182" s="198"/>
      <c r="R182" s="197">
        <f>IF($AO183="",IF($AT183="","",IF($AT183="wo",0,CEILING($AM$1/2,1))),COUNTIF($AO183:$AS183,"&gt;0"))</f>
      </c>
      <c r="S182" s="197"/>
      <c r="T182" s="30" t="s">
        <v>11</v>
      </c>
      <c r="U182" s="198">
        <f>IF($AO183="",IF($AT183="","",IF($AT183="wo",CEILING($AM$1/2,1),0)),COUNTIF($AO183:$AS183,"&lt;0"))</f>
      </c>
      <c r="V182" s="198"/>
      <c r="W182" s="199">
        <f>IF(H182="ANO",AZ180+BA180+BB180,"")</f>
      </c>
      <c r="X182" s="12">
        <f>IF(H182="ANO",IF(C182="",0,C182)+IF(M182="",0,M182)+IF(R182="",0,R182),"")</f>
      </c>
      <c r="Y182" s="13" t="s">
        <v>11</v>
      </c>
      <c r="Z182" s="14">
        <f>IF(H182="ANO",IF(F182="",0,F182)+IF(P182="",0,P182)+IF(U182="",0,U182),"")</f>
      </c>
      <c r="AA182" s="200"/>
      <c r="AB182" s="2">
        <f>IF(A186="","",VLOOKUP(A186,Seznam!$A$5:$E$244,4,1))</f>
      </c>
      <c r="AC182" s="3" t="s">
        <v>12</v>
      </c>
      <c r="AD182" s="2">
        <f>IF(A184="","",VLOOKUP(A184,Seznam!$A$5:$E$244,4,1))</f>
      </c>
      <c r="AE182" s="2" t="str">
        <f>IF($AV181="","",$AV181)</f>
        <v>14.9.2014</v>
      </c>
      <c r="AF182" s="3">
        <f>IF($AW181="","",$AW181)</f>
      </c>
      <c r="AG182" s="3">
        <f>IF($AX181="","",$AX181)</f>
      </c>
      <c r="AI182" s="38">
        <f>IF($AK182="",$AI181,IF($AM182="",$AI181,$AI181+1))</f>
        <v>0</v>
      </c>
      <c r="AJ182" s="108" t="s">
        <v>168</v>
      </c>
      <c r="AK182" s="114">
        <f>IF(A180="","",A180)</f>
      </c>
      <c r="AL182" s="115" t="str">
        <f>IF(AK182="","",VLOOKUP(AK182,Seznam!$A$5:$E$244,2,1))&amp;" "&amp;IF(AK182="","",VLOOKUP(AK182,Seznam!$A$5:$E$244,3,1))</f>
        <v> </v>
      </c>
      <c r="AM182" s="115">
        <f>IF(A182="","",A182)</f>
      </c>
      <c r="AN182" s="115" t="str">
        <f>IF(AM182="","",VLOOKUP(AM182,Seznam!$A$5:$E$244,2,1))&amp;" "&amp;IF(AM182="","",VLOOKUP(AM182,Seznam!$A$5:$E$244,3,1))</f>
        <v> </v>
      </c>
      <c r="AO182" s="116"/>
      <c r="AP182" s="117"/>
      <c r="AQ182" s="117"/>
      <c r="AR182" s="117"/>
      <c r="AS182" s="117"/>
      <c r="AT182" s="163"/>
      <c r="AU182" s="65" t="s">
        <v>44</v>
      </c>
      <c r="AV182" s="54" t="str">
        <f>IF($AU182="","",IF($AU182="1",Seznam!$H$3,Seznam!$J$3))</f>
        <v>14.9.2014</v>
      </c>
      <c r="AW182" s="64"/>
      <c r="AX182" s="75"/>
      <c r="AY182" s="180">
        <f>IF(A184="","",A184)</f>
      </c>
      <c r="AZ182">
        <f>IF($AO179="",IF($AT179="wo",2,0),IF(COUNTIF($AO179:$AS179,"&lt;0")&gt;COUNTIF($AO179:$AS179,"&gt;0"),2,1))</f>
        <v>0</v>
      </c>
      <c r="BA182">
        <f>IF($AO181="",IF($AT181="-wo",2,0),IF(COUNTIF($AO181:$AS181,"&gt;0")&gt;COUNTIF($AO181:$AS181,"&lt;0"),2,1))</f>
        <v>0</v>
      </c>
      <c r="BB182">
        <f>IF($AO183="",IF($AT183="wo",2,0),IF(COUNTIF($AO183:$AS183,"&lt;0")&gt;COUNTIF($AO183:$AS183,"&gt;0"),2,1))</f>
        <v>0</v>
      </c>
      <c r="BC182">
        <f>IF($AA180=4,$A180,IF($AA182=4,$A182,IF($AA184=4,$A184,IF($AA186=4,$A186,""))))</f>
      </c>
    </row>
    <row r="183" spans="1:51" ht="19.5" customHeight="1" thickBot="1">
      <c r="A183" s="16"/>
      <c r="B183" s="17">
        <f>IF(A182="","",VLOOKUP(A182,Seznam!$A$5:$E$244,5,1))</f>
      </c>
      <c r="C183" s="201">
        <f>IF($AO182="",IF($AT182="","","W.O."),-AO182&amp;",  "&amp;-AP182&amp;",  "&amp;-AQ182&amp;IF(AR182="","",",  "&amp;-AR182)&amp;IF(AS182="","",",  "&amp;-AS182))</f>
      </c>
      <c r="D183" s="202"/>
      <c r="E183" s="202"/>
      <c r="F183" s="202"/>
      <c r="G183" s="203"/>
      <c r="H183" s="155"/>
      <c r="I183" s="155"/>
      <c r="J183" s="155"/>
      <c r="K183" s="155"/>
      <c r="L183" s="155"/>
      <c r="M183" s="201">
        <f>IF($AO180="",IF($AT180="","","W.O."),AO180&amp;",  "&amp;AP180&amp;",  "&amp;AQ180&amp;IF(AR180="","",",  "&amp;AR180)&amp;IF(AS180="","",",  "&amp;AS180))</f>
      </c>
      <c r="N183" s="202"/>
      <c r="O183" s="202"/>
      <c r="P183" s="202"/>
      <c r="Q183" s="203"/>
      <c r="R183" s="201">
        <f>IF($AO183="",IF($AT183="","","W.O."),AO183&amp;",  "&amp;AP183&amp;",  "&amp;AQ183&amp;IF(AR183="","",",  "&amp;AR183)&amp;IF(AS183="","",",  "&amp;AS183))</f>
      </c>
      <c r="S183" s="202"/>
      <c r="T183" s="202"/>
      <c r="U183" s="202"/>
      <c r="V183" s="203"/>
      <c r="W183" s="199">
        <f>IF(B183="ANO",IF(G183="",0,G183)+IF(L183="",0,L183)+IF(Q183="",0,Q183),"")</f>
      </c>
      <c r="X183" s="18"/>
      <c r="Y183" s="19"/>
      <c r="Z183" s="20"/>
      <c r="AA183" s="200"/>
      <c r="AB183" s="2">
        <f>IF(A180="","",VLOOKUP(A180,Seznam!$A$5:$E$244,4,1))</f>
      </c>
      <c r="AC183" s="3" t="s">
        <v>12</v>
      </c>
      <c r="AD183" s="2">
        <f>IF(A182="","",VLOOKUP(A182,Seznam!$A$5:$E$244,4,1))</f>
      </c>
      <c r="AE183" s="2" t="str">
        <f>IF($AV182="","",$AV182)</f>
        <v>14.9.2014</v>
      </c>
      <c r="AF183" s="3">
        <f>IF($AW182="","",$AW182)</f>
      </c>
      <c r="AG183" s="3">
        <f>IF($AX182="","",$AX182)</f>
      </c>
      <c r="AI183" s="38">
        <f>IF($AK183="",$AI182,IF($AM183="",$AI182,$AI182+1))</f>
        <v>0</v>
      </c>
      <c r="AJ183" s="108" t="s">
        <v>169</v>
      </c>
      <c r="AK183" s="114">
        <f>IF(A182="","",A182)</f>
      </c>
      <c r="AL183" s="115" t="str">
        <f>IF(AK183="","",VLOOKUP(AK183,Seznam!$A$5:$E$244,2,1))&amp;" "&amp;IF(AK183="","",VLOOKUP(AK183,Seznam!$A$5:$E$244,3,1))</f>
        <v> </v>
      </c>
      <c r="AM183" s="115">
        <f>IF(A186="","",A186)</f>
      </c>
      <c r="AN183" s="115" t="str">
        <f>IF(AM183="","",VLOOKUP(AM183,Seznam!$A$5:$E$244,2,1))&amp;" "&amp;IF(AM183="","",VLOOKUP(AM183,Seznam!$A$5:$E$244,3,1))</f>
        <v> </v>
      </c>
      <c r="AO183" s="116"/>
      <c r="AP183" s="117"/>
      <c r="AQ183" s="117"/>
      <c r="AR183" s="117"/>
      <c r="AS183" s="117"/>
      <c r="AT183" s="163"/>
      <c r="AU183" s="65" t="s">
        <v>44</v>
      </c>
      <c r="AV183" s="54" t="str">
        <f>IF($AU183="","",IF($AU183="1",Seznam!$H$3,Seznam!$J$3))</f>
        <v>14.9.2014</v>
      </c>
      <c r="AW183" s="64"/>
      <c r="AX183" s="75"/>
      <c r="AY183" s="180">
        <f>IF(A186="","",IF(A180="","",A180))</f>
      </c>
    </row>
    <row r="184" spans="1:51" ht="19.5" customHeight="1" thickBot="1">
      <c r="A184" s="162"/>
      <c r="B184" s="11" t="str">
        <f>IF(A184="","",VLOOKUP(A184,Seznam!$A$5:$E$244,2,1))&amp;" "&amp;IF(A184="","",VLOOKUP(A184,Seznam!$A$5:$E$244,3,1))</f>
        <v> </v>
      </c>
      <c r="C184" s="197">
        <f>IF($AO184="",IF($AT184="","",IF($AT184="wo",0,CEILING($AM$1/2,1))),COUNTIF($AO184:$AS184,"&gt;0"))</f>
      </c>
      <c r="D184" s="197"/>
      <c r="E184" s="30" t="s">
        <v>11</v>
      </c>
      <c r="F184" s="198">
        <f>IF($AO184="",IF($AT184="","",IF($AT184="wo",CEILING($AM$1/2,1),0)),COUNTIF($AO184:$AS184,"&lt;0"))</f>
      </c>
      <c r="G184" s="198"/>
      <c r="H184" s="197">
        <f>IF($AO180="",IF($AT180="","",IF($AT180="wo",CEILING($AM$1/2,1),0)),COUNTIF($AO180:$AS180,"&lt;0"))</f>
      </c>
      <c r="I184" s="197"/>
      <c r="J184" s="30" t="s">
        <v>11</v>
      </c>
      <c r="K184" s="198">
        <f>IF($AO180="",IF($AT180="","",IF($AT180="wo",0,CEILING($AM$1/2,1))),COUNTIF($AO180:$AS180,"&gt;0"))</f>
      </c>
      <c r="L184" s="198"/>
      <c r="M184" s="165" t="str">
        <f>IF(R184="",IF(C184="",IF(H184="","NE","ANO"),"ANO"),"ANO")</f>
        <v>NE</v>
      </c>
      <c r="N184" s="152"/>
      <c r="O184" s="153"/>
      <c r="P184" s="152"/>
      <c r="Q184" s="154"/>
      <c r="R184" s="197">
        <f>IF($AO181="",IF($AT181="","",IF($AT181="wo",CEILING($AM$1/2,1),0)),COUNTIF($AO181:$AS181,"&lt;0"))</f>
      </c>
      <c r="S184" s="197"/>
      <c r="T184" s="30" t="s">
        <v>11</v>
      </c>
      <c r="U184" s="198">
        <f>IF($AO181="",IF($AT181="","",IF($AT181="wo",0,CEILING($AM$1/2,1))),COUNTIF($AO181:$AS181,"&gt;0"))</f>
      </c>
      <c r="V184" s="198"/>
      <c r="W184" s="199">
        <f>IF(M184="ANO",AZ181+BA181+BB181,"")</f>
      </c>
      <c r="X184" s="12">
        <f>IF(M184="ANO",IF(H184="",0,H184)+IF(C184="",0,C184)+IF(R184="",0,R184),"")</f>
      </c>
      <c r="Y184" s="13" t="s">
        <v>11</v>
      </c>
      <c r="Z184" s="14">
        <f>IF(M184="ANO",IF(K184="",0,K184)+IF(F184="",0,F184)+IF(U184="",0,U184),"")</f>
      </c>
      <c r="AA184" s="200"/>
      <c r="AB184" s="2">
        <f>IF(A182="","",VLOOKUP(A182,Seznam!$A$5:$E$244,4,1))</f>
      </c>
      <c r="AC184" s="3" t="s">
        <v>12</v>
      </c>
      <c r="AD184" s="2">
        <f>IF(A186="","",VLOOKUP(A186,Seznam!$A$5:$E$244,4,1))</f>
      </c>
      <c r="AE184" s="2" t="str">
        <f>IF($AV183="","",$AV183)</f>
        <v>14.9.2014</v>
      </c>
      <c r="AF184" s="3">
        <f>IF($AW183="","",$AW183)</f>
      </c>
      <c r="AG184" s="3">
        <f>IF($AX183="","",$AX183)</f>
      </c>
      <c r="AI184" s="38">
        <f>IF($AK184="",$AI183,IF($AM184="",$AI183,$AI183+1))</f>
        <v>0</v>
      </c>
      <c r="AJ184" s="108" t="s">
        <v>169</v>
      </c>
      <c r="AK184" s="119">
        <f>IF(A184="","",A184)</f>
      </c>
      <c r="AL184" s="120" t="str">
        <f>IF(AK184="","",VLOOKUP(AK184,Seznam!$A$5:$E$244,2,1))&amp;" "&amp;IF(AK184="","",VLOOKUP(AK184,Seznam!$A$5:$E$244,3,1))</f>
        <v> </v>
      </c>
      <c r="AM184" s="120">
        <f>IF(A180="","",A180)</f>
      </c>
      <c r="AN184" s="120" t="str">
        <f>IF(AM184="","",VLOOKUP(AM184,Seznam!$A$5:$E$244,2,1))&amp;" "&amp;IF(AM184="","",VLOOKUP(AM184,Seznam!$A$5:$E$244,3,1))</f>
        <v> </v>
      </c>
      <c r="AO184" s="121"/>
      <c r="AP184" s="122"/>
      <c r="AQ184" s="122"/>
      <c r="AR184" s="122"/>
      <c r="AS184" s="122"/>
      <c r="AT184" s="164"/>
      <c r="AU184" s="65" t="s">
        <v>44</v>
      </c>
      <c r="AV184" s="54" t="str">
        <f>IF($AU184="","",IF($AU184="1",Seznam!$H$3,Seznam!$J$3))</f>
        <v>14.9.2014</v>
      </c>
      <c r="AW184" s="64"/>
      <c r="AX184" s="75"/>
      <c r="AY184" s="180">
        <f>IF(A186="",IF(A182="","",A182),A186)</f>
      </c>
    </row>
    <row r="185" spans="1:48" ht="19.5" customHeight="1" thickBot="1">
      <c r="A185" s="16"/>
      <c r="B185" s="17">
        <f>IF(A184="","",VLOOKUP(A184,Seznam!$A$5:$E$244,5,1))</f>
      </c>
      <c r="C185" s="201">
        <f>IF($AO184="",IF($AT184="","","W.O."),AO184&amp;",  "&amp;AP184&amp;",  "&amp;AQ184&amp;IF(AR184="","",",  "&amp;AR184)&amp;IF(AS184="","",",  "&amp;AS184))</f>
      </c>
      <c r="D185" s="202"/>
      <c r="E185" s="202"/>
      <c r="F185" s="202"/>
      <c r="G185" s="203"/>
      <c r="H185" s="201">
        <f>IF($AO180="",IF($AT180="","","W.O."),-AO180&amp;",  "&amp;-AP180&amp;",  "&amp;-AQ180&amp;IF(AR180="","",",  "&amp;-AR180)&amp;IF(AS180="","",",  "&amp;-AS180))</f>
      </c>
      <c r="I185" s="202"/>
      <c r="J185" s="202"/>
      <c r="K185" s="202"/>
      <c r="L185" s="203"/>
      <c r="M185" s="155"/>
      <c r="N185" s="155"/>
      <c r="O185" s="155"/>
      <c r="P185" s="155"/>
      <c r="Q185" s="155"/>
      <c r="R185" s="201">
        <f>IF($AO181="",IF($AT181="","","W.O."),-AO181&amp;",  "&amp;-AP181&amp;",  "&amp;-AQ181&amp;IF(AR181="","",",  "&amp;-AR181)&amp;IF(AS181="","",",  "&amp;-AS181))</f>
      </c>
      <c r="S185" s="202"/>
      <c r="T185" s="202"/>
      <c r="U185" s="202"/>
      <c r="V185" s="203"/>
      <c r="W185" s="199">
        <f>IF(B185="ANO",IF(G185="",0,G185)+IF(L185="",0,L185)+IF(Q185="",0,Q185),"")</f>
      </c>
      <c r="X185" s="18"/>
      <c r="Y185" s="19"/>
      <c r="Z185" s="20"/>
      <c r="AA185" s="200"/>
      <c r="AB185" s="2">
        <f>IF(A184="","",VLOOKUP(A184,Seznam!$A$5:$E$244,4,1))</f>
      </c>
      <c r="AC185" s="3" t="s">
        <v>12</v>
      </c>
      <c r="AD185" s="2">
        <f>IF(A180="","",VLOOKUP(A180,Seznam!$A$5:$E$244,4,1))</f>
      </c>
      <c r="AE185" s="2" t="str">
        <f>IF($AV184="","",$AV184)</f>
        <v>14.9.2014</v>
      </c>
      <c r="AF185" s="3">
        <f>IF($AW184="","",$AW184)</f>
      </c>
      <c r="AG185" s="3">
        <f>IF($AX184="","",$AX184)</f>
      </c>
      <c r="AI185" s="38"/>
      <c r="AT185" s="62"/>
      <c r="AU185" s="61"/>
      <c r="AV185" s="67"/>
    </row>
    <row r="186" spans="1:48" ht="19.5" customHeight="1" thickBot="1">
      <c r="A186" s="162"/>
      <c r="B186" s="11" t="str">
        <f>IF(A186="","",VLOOKUP(A186,Seznam!$A$5:$E$244,2,1))&amp;" "&amp;IF(A186="","",VLOOKUP(A186,Seznam!$A$5:$E$244,3,1))</f>
        <v> </v>
      </c>
      <c r="C186" s="197">
        <f>IF($AO179="",IF($AT179="","",IF($AT179="wo",CEILING($AM$1/2,1),0)),COUNTIF($AO179:$AS179,"&lt;0"))</f>
      </c>
      <c r="D186" s="197"/>
      <c r="E186" s="30" t="s">
        <v>11</v>
      </c>
      <c r="F186" s="198">
        <f>IF($AO179="",IF($AT179="","",IF($AT179="wo",0,CEILING($AM$1/2,1))),COUNTIF($AO179:$AS179,"&gt;0"))</f>
      </c>
      <c r="G186" s="198"/>
      <c r="H186" s="197">
        <f>IF($AO183="",IF($AT183="","",IF($AT183="wo",CEILING($AM$1/2,1),0)),COUNTIF($AO183:$AS183,"&lt;0"))</f>
      </c>
      <c r="I186" s="197"/>
      <c r="J186" s="30" t="s">
        <v>11</v>
      </c>
      <c r="K186" s="198">
        <f>IF($AO183="",IF($AT183="","",IF($AT183="wo",0,CEILING($AM$1/2,1))),COUNTIF($AO183:$AS183,"&gt;0"))</f>
      </c>
      <c r="L186" s="198"/>
      <c r="M186" s="197">
        <f>IF($AO181="",IF($AT181="","",IF($AT181="wo",0,CEILING($AM$1/2,1))),COUNTIF($AO181:$AS181,"&gt;0"))</f>
      </c>
      <c r="N186" s="197"/>
      <c r="O186" s="30" t="s">
        <v>11</v>
      </c>
      <c r="P186" s="198">
        <f>IF($AO181="",IF($AT181="","",IF($AT181="wo",CEILING($AM$1/2,1),0)),COUNTIF($AO181:$AS181,"&lt;0"))</f>
      </c>
      <c r="Q186" s="198"/>
      <c r="R186" s="165" t="str">
        <f>IF(C186="",IF(H186="",IF(M186="","NE","ANO"),"ANO"),"ANO")</f>
        <v>NE</v>
      </c>
      <c r="S186" s="156"/>
      <c r="T186" s="157"/>
      <c r="U186" s="156"/>
      <c r="V186" s="158"/>
      <c r="W186" s="199">
        <f>IF(R186="ANO",AZ182+BA182+BB182,"")</f>
      </c>
      <c r="X186" s="12">
        <f>IF(R186="ANO",IF(H186="",0,H186)+IF(M186="",0,M186)+IF(C186="",0,C186),"")</f>
      </c>
      <c r="Y186" s="13" t="s">
        <v>11</v>
      </c>
      <c r="Z186" s="14">
        <f>IF(R186="ANO",IF(K186="",0,K186)+IF(P186="",0,P186)+IF(F186="",0,F186),"")</f>
      </c>
      <c r="AA186" s="200"/>
      <c r="AB186" s="15"/>
      <c r="AC186" s="15"/>
      <c r="AD186" s="15"/>
      <c r="AE186" s="10"/>
      <c r="AF186" s="15"/>
      <c r="AG186" s="15"/>
      <c r="AI186" s="38"/>
      <c r="AU186" s="61"/>
      <c r="AV186" s="67"/>
    </row>
    <row r="187" spans="1:48" ht="19.5" customHeight="1" thickBot="1">
      <c r="A187" s="16"/>
      <c r="B187" s="17">
        <f>IF(A186="","",VLOOKUP(A186,Seznam!$A$5:$E$244,5,1))</f>
      </c>
      <c r="C187" s="201">
        <f>IF($AO179="",IF($AT179="","","W.O."),-AO179&amp;",  "&amp;-AP179&amp;",  "&amp;-AQ179&amp;IF(AR179="","",",  "&amp;-AR179)&amp;IF(AS179="","",",  "&amp;-AS179))</f>
      </c>
      <c r="D187" s="202"/>
      <c r="E187" s="202"/>
      <c r="F187" s="202"/>
      <c r="G187" s="203"/>
      <c r="H187" s="201">
        <f>IF($AO183="",IF($AT183="","","W.O."),-AO183&amp;",  "&amp;-AP183&amp;",  "&amp;-AQ183&amp;IF(AR183="","",",  "&amp;-AR183)&amp;IF(AS183="","",",  "&amp;-AS183))</f>
      </c>
      <c r="I187" s="202"/>
      <c r="J187" s="202"/>
      <c r="K187" s="202"/>
      <c r="L187" s="203"/>
      <c r="M187" s="201">
        <f>IF($AO181="",IF($AT181="","","W.O."),AO181&amp;",  "&amp;AP181&amp;",  "&amp;AQ181&amp;IF(AR181="","",",  "&amp;AR181)&amp;IF(AS181="","",",  "&amp;AS181))</f>
      </c>
      <c r="N187" s="202"/>
      <c r="O187" s="202"/>
      <c r="P187" s="202"/>
      <c r="Q187" s="203"/>
      <c r="R187" s="159"/>
      <c r="S187" s="160"/>
      <c r="T187" s="160"/>
      <c r="U187" s="160"/>
      <c r="V187" s="161"/>
      <c r="W187" s="199">
        <f>IF(B187="ANO",IF(G187="",0,G187)+IF(L187="",0,L187)+IF(Q187="",0,Q187),"")</f>
      </c>
      <c r="X187" s="18"/>
      <c r="Y187" s="19"/>
      <c r="Z187" s="20"/>
      <c r="AA187" s="200"/>
      <c r="AB187" s="15"/>
      <c r="AC187" s="15"/>
      <c r="AD187" s="15"/>
      <c r="AE187" s="10"/>
      <c r="AF187" s="15"/>
      <c r="AG187" s="15"/>
      <c r="AI187" s="38"/>
      <c r="AU187" s="61"/>
      <c r="AV187" s="67"/>
    </row>
    <row r="188" spans="1:2" ht="19.5" customHeight="1">
      <c r="A188" s="26"/>
      <c r="B188" s="27"/>
    </row>
  </sheetData>
  <sheetProtection/>
  <mergeCells count="868">
    <mergeCell ref="B1:AD1"/>
    <mergeCell ref="AK4:AL4"/>
    <mergeCell ref="AM4:AN4"/>
    <mergeCell ref="AO4:AS4"/>
    <mergeCell ref="C5:G5"/>
    <mergeCell ref="H5:L5"/>
    <mergeCell ref="M5:Q5"/>
    <mergeCell ref="R5:V5"/>
    <mergeCell ref="X5:Z5"/>
    <mergeCell ref="AZ4:BB4"/>
    <mergeCell ref="M7:Q7"/>
    <mergeCell ref="R7:V7"/>
    <mergeCell ref="C8:D8"/>
    <mergeCell ref="F8:G8"/>
    <mergeCell ref="M8:N8"/>
    <mergeCell ref="P8:Q8"/>
    <mergeCell ref="R8:S8"/>
    <mergeCell ref="U8:V8"/>
    <mergeCell ref="AB5:AD5"/>
    <mergeCell ref="H6:I6"/>
    <mergeCell ref="K6:L6"/>
    <mergeCell ref="M6:N6"/>
    <mergeCell ref="P6:Q6"/>
    <mergeCell ref="R6:S6"/>
    <mergeCell ref="U6:V6"/>
    <mergeCell ref="W6:W7"/>
    <mergeCell ref="AA6:AA7"/>
    <mergeCell ref="H7:L7"/>
    <mergeCell ref="U10:V10"/>
    <mergeCell ref="W10:W11"/>
    <mergeCell ref="AA10:AA11"/>
    <mergeCell ref="C11:G11"/>
    <mergeCell ref="H11:L11"/>
    <mergeCell ref="R11:V11"/>
    <mergeCell ref="W8:W9"/>
    <mergeCell ref="AA8:AA9"/>
    <mergeCell ref="C9:G9"/>
    <mergeCell ref="M9:Q9"/>
    <mergeCell ref="R9:V9"/>
    <mergeCell ref="C10:D10"/>
    <mergeCell ref="F10:G10"/>
    <mergeCell ref="H10:I10"/>
    <mergeCell ref="K10:L10"/>
    <mergeCell ref="R10:S10"/>
    <mergeCell ref="W12:W13"/>
    <mergeCell ref="AA12:AA13"/>
    <mergeCell ref="C13:G13"/>
    <mergeCell ref="H13:L13"/>
    <mergeCell ref="M13:Q13"/>
    <mergeCell ref="AK15:AL15"/>
    <mergeCell ref="C12:D12"/>
    <mergeCell ref="F12:G12"/>
    <mergeCell ref="H12:I12"/>
    <mergeCell ref="K12:L12"/>
    <mergeCell ref="M12:N12"/>
    <mergeCell ref="P12:Q12"/>
    <mergeCell ref="AM15:AN15"/>
    <mergeCell ref="AO15:AS15"/>
    <mergeCell ref="C16:G16"/>
    <mergeCell ref="H16:L16"/>
    <mergeCell ref="M16:Q16"/>
    <mergeCell ref="R16:V16"/>
    <mergeCell ref="X16:Z16"/>
    <mergeCell ref="AB16:AD16"/>
    <mergeCell ref="AZ15:BB15"/>
    <mergeCell ref="U19:V19"/>
    <mergeCell ref="W19:W20"/>
    <mergeCell ref="AA19:AA20"/>
    <mergeCell ref="C20:G20"/>
    <mergeCell ref="M20:Q20"/>
    <mergeCell ref="R20:V20"/>
    <mergeCell ref="W17:W18"/>
    <mergeCell ref="AA17:AA18"/>
    <mergeCell ref="H18:L18"/>
    <mergeCell ref="M18:Q18"/>
    <mergeCell ref="R18:V18"/>
    <mergeCell ref="C19:D19"/>
    <mergeCell ref="F19:G19"/>
    <mergeCell ref="M19:N19"/>
    <mergeCell ref="P19:Q19"/>
    <mergeCell ref="R19:S19"/>
    <mergeCell ref="H17:I17"/>
    <mergeCell ref="K17:L17"/>
    <mergeCell ref="M17:N17"/>
    <mergeCell ref="P17:Q17"/>
    <mergeCell ref="R17:S17"/>
    <mergeCell ref="U17:V17"/>
    <mergeCell ref="W21:W22"/>
    <mergeCell ref="AA21:AA22"/>
    <mergeCell ref="C22:G22"/>
    <mergeCell ref="H22:L22"/>
    <mergeCell ref="R22:V22"/>
    <mergeCell ref="C23:D23"/>
    <mergeCell ref="F23:G23"/>
    <mergeCell ref="H23:I23"/>
    <mergeCell ref="K23:L23"/>
    <mergeCell ref="M23:N23"/>
    <mergeCell ref="C21:D21"/>
    <mergeCell ref="F21:G21"/>
    <mergeCell ref="H21:I21"/>
    <mergeCell ref="K21:L21"/>
    <mergeCell ref="R21:S21"/>
    <mergeCell ref="U21:V21"/>
    <mergeCell ref="AM26:AN26"/>
    <mergeCell ref="AO26:AS26"/>
    <mergeCell ref="C27:G27"/>
    <mergeCell ref="H27:L27"/>
    <mergeCell ref="M27:Q27"/>
    <mergeCell ref="R27:V27"/>
    <mergeCell ref="X27:Z27"/>
    <mergeCell ref="AB27:AD27"/>
    <mergeCell ref="P23:Q23"/>
    <mergeCell ref="W23:W24"/>
    <mergeCell ref="AA23:AA24"/>
    <mergeCell ref="C24:G24"/>
    <mergeCell ref="H24:L24"/>
    <mergeCell ref="M24:Q24"/>
    <mergeCell ref="AZ26:BB26"/>
    <mergeCell ref="U30:V30"/>
    <mergeCell ref="W30:W31"/>
    <mergeCell ref="AA30:AA31"/>
    <mergeCell ref="C31:G31"/>
    <mergeCell ref="M31:Q31"/>
    <mergeCell ref="R31:V31"/>
    <mergeCell ref="W28:W29"/>
    <mergeCell ref="AA28:AA29"/>
    <mergeCell ref="H29:L29"/>
    <mergeCell ref="M29:Q29"/>
    <mergeCell ref="R29:V29"/>
    <mergeCell ref="C30:D30"/>
    <mergeCell ref="F30:G30"/>
    <mergeCell ref="M30:N30"/>
    <mergeCell ref="P30:Q30"/>
    <mergeCell ref="R30:S30"/>
    <mergeCell ref="H28:I28"/>
    <mergeCell ref="K28:L28"/>
    <mergeCell ref="M28:N28"/>
    <mergeCell ref="P28:Q28"/>
    <mergeCell ref="R28:S28"/>
    <mergeCell ref="U28:V28"/>
    <mergeCell ref="AK26:AL26"/>
    <mergeCell ref="W32:W33"/>
    <mergeCell ref="AA32:AA33"/>
    <mergeCell ref="C33:G33"/>
    <mergeCell ref="H33:L33"/>
    <mergeCell ref="R33:V33"/>
    <mergeCell ref="C34:D34"/>
    <mergeCell ref="F34:G34"/>
    <mergeCell ref="H34:I34"/>
    <mergeCell ref="K34:L34"/>
    <mergeCell ref="M34:N34"/>
    <mergeCell ref="C32:D32"/>
    <mergeCell ref="F32:G32"/>
    <mergeCell ref="H32:I32"/>
    <mergeCell ref="K32:L32"/>
    <mergeCell ref="R32:S32"/>
    <mergeCell ref="U32:V32"/>
    <mergeCell ref="AM37:AN37"/>
    <mergeCell ref="AO37:AS37"/>
    <mergeCell ref="C38:G38"/>
    <mergeCell ref="H38:L38"/>
    <mergeCell ref="M38:Q38"/>
    <mergeCell ref="R38:V38"/>
    <mergeCell ref="X38:Z38"/>
    <mergeCell ref="AB38:AD38"/>
    <mergeCell ref="P34:Q34"/>
    <mergeCell ref="W34:W35"/>
    <mergeCell ref="AA34:AA35"/>
    <mergeCell ref="C35:G35"/>
    <mergeCell ref="H35:L35"/>
    <mergeCell ref="M35:Q35"/>
    <mergeCell ref="AZ37:BB37"/>
    <mergeCell ref="U41:V41"/>
    <mergeCell ref="W41:W42"/>
    <mergeCell ref="AA41:AA42"/>
    <mergeCell ref="C42:G42"/>
    <mergeCell ref="M42:Q42"/>
    <mergeCell ref="R42:V42"/>
    <mergeCell ref="W39:W40"/>
    <mergeCell ref="AA39:AA40"/>
    <mergeCell ref="H40:L40"/>
    <mergeCell ref="M40:Q40"/>
    <mergeCell ref="R40:V40"/>
    <mergeCell ref="C41:D41"/>
    <mergeCell ref="F41:G41"/>
    <mergeCell ref="M41:N41"/>
    <mergeCell ref="P41:Q41"/>
    <mergeCell ref="R41:S41"/>
    <mergeCell ref="H39:I39"/>
    <mergeCell ref="K39:L39"/>
    <mergeCell ref="M39:N39"/>
    <mergeCell ref="P39:Q39"/>
    <mergeCell ref="R39:S39"/>
    <mergeCell ref="U39:V39"/>
    <mergeCell ref="AK37:AL37"/>
    <mergeCell ref="P45:Q45"/>
    <mergeCell ref="W45:W46"/>
    <mergeCell ref="AA45:AA46"/>
    <mergeCell ref="C46:G46"/>
    <mergeCell ref="H46:L46"/>
    <mergeCell ref="M46:Q46"/>
    <mergeCell ref="W43:W44"/>
    <mergeCell ref="AA43:AA44"/>
    <mergeCell ref="C44:G44"/>
    <mergeCell ref="H44:L44"/>
    <mergeCell ref="R44:V44"/>
    <mergeCell ref="C45:D45"/>
    <mergeCell ref="F45:G45"/>
    <mergeCell ref="H45:I45"/>
    <mergeCell ref="K45:L45"/>
    <mergeCell ref="M45:N45"/>
    <mergeCell ref="C43:D43"/>
    <mergeCell ref="F43:G43"/>
    <mergeCell ref="H43:I43"/>
    <mergeCell ref="K43:L43"/>
    <mergeCell ref="R43:S43"/>
    <mergeCell ref="U43:V43"/>
    <mergeCell ref="B48:AD48"/>
    <mergeCell ref="AK51:AL51"/>
    <mergeCell ref="AM51:AN51"/>
    <mergeCell ref="AO51:AS51"/>
    <mergeCell ref="C52:G52"/>
    <mergeCell ref="H52:L52"/>
    <mergeCell ref="M52:Q52"/>
    <mergeCell ref="R52:V52"/>
    <mergeCell ref="X52:Z52"/>
    <mergeCell ref="AZ51:BB51"/>
    <mergeCell ref="M54:Q54"/>
    <mergeCell ref="R54:V54"/>
    <mergeCell ref="C55:D55"/>
    <mergeCell ref="F55:G55"/>
    <mergeCell ref="M55:N55"/>
    <mergeCell ref="P55:Q55"/>
    <mergeCell ref="R55:S55"/>
    <mergeCell ref="U55:V55"/>
    <mergeCell ref="AB52:AD52"/>
    <mergeCell ref="H53:I53"/>
    <mergeCell ref="K53:L53"/>
    <mergeCell ref="M53:N53"/>
    <mergeCell ref="P53:Q53"/>
    <mergeCell ref="R53:S53"/>
    <mergeCell ref="U53:V53"/>
    <mergeCell ref="W53:W54"/>
    <mergeCell ref="AA53:AA54"/>
    <mergeCell ref="H54:L54"/>
    <mergeCell ref="U57:V57"/>
    <mergeCell ref="W57:W58"/>
    <mergeCell ref="AA57:AA58"/>
    <mergeCell ref="C58:G58"/>
    <mergeCell ref="H58:L58"/>
    <mergeCell ref="R58:V58"/>
    <mergeCell ref="W55:W56"/>
    <mergeCell ref="AA55:AA56"/>
    <mergeCell ref="C56:G56"/>
    <mergeCell ref="M56:Q56"/>
    <mergeCell ref="R56:V56"/>
    <mergeCell ref="C57:D57"/>
    <mergeCell ref="F57:G57"/>
    <mergeCell ref="H57:I57"/>
    <mergeCell ref="K57:L57"/>
    <mergeCell ref="R57:S57"/>
    <mergeCell ref="W59:W60"/>
    <mergeCell ref="AA59:AA60"/>
    <mergeCell ref="C60:G60"/>
    <mergeCell ref="H60:L60"/>
    <mergeCell ref="M60:Q60"/>
    <mergeCell ref="AK62:AL62"/>
    <mergeCell ref="C59:D59"/>
    <mergeCell ref="F59:G59"/>
    <mergeCell ref="H59:I59"/>
    <mergeCell ref="K59:L59"/>
    <mergeCell ref="M59:N59"/>
    <mergeCell ref="P59:Q59"/>
    <mergeCell ref="AM62:AN62"/>
    <mergeCell ref="AO62:AS62"/>
    <mergeCell ref="C63:G63"/>
    <mergeCell ref="H63:L63"/>
    <mergeCell ref="M63:Q63"/>
    <mergeCell ref="R63:V63"/>
    <mergeCell ref="X63:Z63"/>
    <mergeCell ref="AB63:AD63"/>
    <mergeCell ref="AZ62:BB62"/>
    <mergeCell ref="U66:V66"/>
    <mergeCell ref="W66:W67"/>
    <mergeCell ref="AA66:AA67"/>
    <mergeCell ref="C67:G67"/>
    <mergeCell ref="M67:Q67"/>
    <mergeCell ref="R67:V67"/>
    <mergeCell ref="W64:W65"/>
    <mergeCell ref="AA64:AA65"/>
    <mergeCell ref="H65:L65"/>
    <mergeCell ref="M65:Q65"/>
    <mergeCell ref="R65:V65"/>
    <mergeCell ref="C66:D66"/>
    <mergeCell ref="F66:G66"/>
    <mergeCell ref="M66:N66"/>
    <mergeCell ref="P66:Q66"/>
    <mergeCell ref="R66:S66"/>
    <mergeCell ref="H64:I64"/>
    <mergeCell ref="K64:L64"/>
    <mergeCell ref="M64:N64"/>
    <mergeCell ref="P64:Q64"/>
    <mergeCell ref="R64:S64"/>
    <mergeCell ref="U64:V64"/>
    <mergeCell ref="W68:W69"/>
    <mergeCell ref="AA68:AA69"/>
    <mergeCell ref="C69:G69"/>
    <mergeCell ref="H69:L69"/>
    <mergeCell ref="R69:V69"/>
    <mergeCell ref="C70:D70"/>
    <mergeCell ref="F70:G70"/>
    <mergeCell ref="H70:I70"/>
    <mergeCell ref="K70:L70"/>
    <mergeCell ref="M70:N70"/>
    <mergeCell ref="C68:D68"/>
    <mergeCell ref="F68:G68"/>
    <mergeCell ref="H68:I68"/>
    <mergeCell ref="K68:L68"/>
    <mergeCell ref="R68:S68"/>
    <mergeCell ref="U68:V68"/>
    <mergeCell ref="AM73:AN73"/>
    <mergeCell ref="AO73:AS73"/>
    <mergeCell ref="C74:G74"/>
    <mergeCell ref="H74:L74"/>
    <mergeCell ref="M74:Q74"/>
    <mergeCell ref="R74:V74"/>
    <mergeCell ref="X74:Z74"/>
    <mergeCell ref="AB74:AD74"/>
    <mergeCell ref="P70:Q70"/>
    <mergeCell ref="W70:W71"/>
    <mergeCell ref="AA70:AA71"/>
    <mergeCell ref="C71:G71"/>
    <mergeCell ref="H71:L71"/>
    <mergeCell ref="M71:Q71"/>
    <mergeCell ref="AZ73:BB73"/>
    <mergeCell ref="U77:V77"/>
    <mergeCell ref="W77:W78"/>
    <mergeCell ref="AA77:AA78"/>
    <mergeCell ref="C78:G78"/>
    <mergeCell ref="M78:Q78"/>
    <mergeCell ref="R78:V78"/>
    <mergeCell ref="W75:W76"/>
    <mergeCell ref="AA75:AA76"/>
    <mergeCell ref="H76:L76"/>
    <mergeCell ref="M76:Q76"/>
    <mergeCell ref="R76:V76"/>
    <mergeCell ref="C77:D77"/>
    <mergeCell ref="F77:G77"/>
    <mergeCell ref="M77:N77"/>
    <mergeCell ref="P77:Q77"/>
    <mergeCell ref="R77:S77"/>
    <mergeCell ref="H75:I75"/>
    <mergeCell ref="K75:L75"/>
    <mergeCell ref="M75:N75"/>
    <mergeCell ref="P75:Q75"/>
    <mergeCell ref="R75:S75"/>
    <mergeCell ref="U75:V75"/>
    <mergeCell ref="AK73:AL73"/>
    <mergeCell ref="W79:W80"/>
    <mergeCell ref="AA79:AA80"/>
    <mergeCell ref="C80:G80"/>
    <mergeCell ref="H80:L80"/>
    <mergeCell ref="R80:V80"/>
    <mergeCell ref="C81:D81"/>
    <mergeCell ref="F81:G81"/>
    <mergeCell ref="H81:I81"/>
    <mergeCell ref="K81:L81"/>
    <mergeCell ref="M81:N81"/>
    <mergeCell ref="C79:D79"/>
    <mergeCell ref="F79:G79"/>
    <mergeCell ref="H79:I79"/>
    <mergeCell ref="K79:L79"/>
    <mergeCell ref="R79:S79"/>
    <mergeCell ref="U79:V79"/>
    <mergeCell ref="AM84:AN84"/>
    <mergeCell ref="AO84:AS84"/>
    <mergeCell ref="C85:G85"/>
    <mergeCell ref="H85:L85"/>
    <mergeCell ref="M85:Q85"/>
    <mergeCell ref="R85:V85"/>
    <mergeCell ref="X85:Z85"/>
    <mergeCell ref="AB85:AD85"/>
    <mergeCell ref="P81:Q81"/>
    <mergeCell ref="W81:W82"/>
    <mergeCell ref="AA81:AA82"/>
    <mergeCell ref="C82:G82"/>
    <mergeCell ref="H82:L82"/>
    <mergeCell ref="M82:Q82"/>
    <mergeCell ref="AZ84:BB84"/>
    <mergeCell ref="U88:V88"/>
    <mergeCell ref="W88:W89"/>
    <mergeCell ref="AA88:AA89"/>
    <mergeCell ref="C89:G89"/>
    <mergeCell ref="M89:Q89"/>
    <mergeCell ref="R89:V89"/>
    <mergeCell ref="W86:W87"/>
    <mergeCell ref="AA86:AA87"/>
    <mergeCell ref="H87:L87"/>
    <mergeCell ref="M87:Q87"/>
    <mergeCell ref="R87:V87"/>
    <mergeCell ref="C88:D88"/>
    <mergeCell ref="F88:G88"/>
    <mergeCell ref="M88:N88"/>
    <mergeCell ref="P88:Q88"/>
    <mergeCell ref="R88:S88"/>
    <mergeCell ref="H86:I86"/>
    <mergeCell ref="K86:L86"/>
    <mergeCell ref="M86:N86"/>
    <mergeCell ref="P86:Q86"/>
    <mergeCell ref="R86:S86"/>
    <mergeCell ref="U86:V86"/>
    <mergeCell ref="AK84:AL84"/>
    <mergeCell ref="P92:Q92"/>
    <mergeCell ref="W92:W93"/>
    <mergeCell ref="AA92:AA93"/>
    <mergeCell ref="C93:G93"/>
    <mergeCell ref="H93:L93"/>
    <mergeCell ref="M93:Q93"/>
    <mergeCell ref="W90:W91"/>
    <mergeCell ref="AA90:AA91"/>
    <mergeCell ref="C91:G91"/>
    <mergeCell ref="H91:L91"/>
    <mergeCell ref="R91:V91"/>
    <mergeCell ref="C92:D92"/>
    <mergeCell ref="F92:G92"/>
    <mergeCell ref="H92:I92"/>
    <mergeCell ref="K92:L92"/>
    <mergeCell ref="M92:N92"/>
    <mergeCell ref="C90:D90"/>
    <mergeCell ref="F90:G90"/>
    <mergeCell ref="H90:I90"/>
    <mergeCell ref="K90:L90"/>
    <mergeCell ref="R90:S90"/>
    <mergeCell ref="U90:V90"/>
    <mergeCell ref="B95:AD95"/>
    <mergeCell ref="AK98:AL98"/>
    <mergeCell ref="AM98:AN98"/>
    <mergeCell ref="AO98:AS98"/>
    <mergeCell ref="C99:G99"/>
    <mergeCell ref="H99:L99"/>
    <mergeCell ref="M99:Q99"/>
    <mergeCell ref="R99:V99"/>
    <mergeCell ref="X99:Z99"/>
    <mergeCell ref="AZ98:BB98"/>
    <mergeCell ref="M101:Q101"/>
    <mergeCell ref="R101:V101"/>
    <mergeCell ref="C102:D102"/>
    <mergeCell ref="F102:G102"/>
    <mergeCell ref="M102:N102"/>
    <mergeCell ref="P102:Q102"/>
    <mergeCell ref="R102:S102"/>
    <mergeCell ref="U102:V102"/>
    <mergeCell ref="AB99:AD99"/>
    <mergeCell ref="H100:I100"/>
    <mergeCell ref="K100:L100"/>
    <mergeCell ref="M100:N100"/>
    <mergeCell ref="P100:Q100"/>
    <mergeCell ref="R100:S100"/>
    <mergeCell ref="U100:V100"/>
    <mergeCell ref="W100:W101"/>
    <mergeCell ref="AA100:AA101"/>
    <mergeCell ref="H101:L101"/>
    <mergeCell ref="U104:V104"/>
    <mergeCell ref="W104:W105"/>
    <mergeCell ref="AA104:AA105"/>
    <mergeCell ref="C105:G105"/>
    <mergeCell ref="H105:L105"/>
    <mergeCell ref="R105:V105"/>
    <mergeCell ref="W102:W103"/>
    <mergeCell ref="AA102:AA103"/>
    <mergeCell ref="C103:G103"/>
    <mergeCell ref="M103:Q103"/>
    <mergeCell ref="R103:V103"/>
    <mergeCell ref="C104:D104"/>
    <mergeCell ref="F104:G104"/>
    <mergeCell ref="H104:I104"/>
    <mergeCell ref="K104:L104"/>
    <mergeCell ref="R104:S104"/>
    <mergeCell ref="W106:W107"/>
    <mergeCell ref="AA106:AA107"/>
    <mergeCell ref="C107:G107"/>
    <mergeCell ref="H107:L107"/>
    <mergeCell ref="M107:Q107"/>
    <mergeCell ref="AK109:AL109"/>
    <mergeCell ref="C106:D106"/>
    <mergeCell ref="F106:G106"/>
    <mergeCell ref="H106:I106"/>
    <mergeCell ref="K106:L106"/>
    <mergeCell ref="M106:N106"/>
    <mergeCell ref="P106:Q106"/>
    <mergeCell ref="AM109:AN109"/>
    <mergeCell ref="AO109:AS109"/>
    <mergeCell ref="C110:G110"/>
    <mergeCell ref="H110:L110"/>
    <mergeCell ref="M110:Q110"/>
    <mergeCell ref="R110:V110"/>
    <mergeCell ref="X110:Z110"/>
    <mergeCell ref="AB110:AD110"/>
    <mergeCell ref="AZ109:BB109"/>
    <mergeCell ref="U113:V113"/>
    <mergeCell ref="W113:W114"/>
    <mergeCell ref="AA113:AA114"/>
    <mergeCell ref="C114:G114"/>
    <mergeCell ref="M114:Q114"/>
    <mergeCell ref="R114:V114"/>
    <mergeCell ref="W111:W112"/>
    <mergeCell ref="AA111:AA112"/>
    <mergeCell ref="H112:L112"/>
    <mergeCell ref="M112:Q112"/>
    <mergeCell ref="R112:V112"/>
    <mergeCell ref="C113:D113"/>
    <mergeCell ref="F113:G113"/>
    <mergeCell ref="M113:N113"/>
    <mergeCell ref="P113:Q113"/>
    <mergeCell ref="R113:S113"/>
    <mergeCell ref="H111:I111"/>
    <mergeCell ref="K111:L111"/>
    <mergeCell ref="M111:N111"/>
    <mergeCell ref="P111:Q111"/>
    <mergeCell ref="R111:S111"/>
    <mergeCell ref="U111:V111"/>
    <mergeCell ref="W115:W116"/>
    <mergeCell ref="AA115:AA116"/>
    <mergeCell ref="C116:G116"/>
    <mergeCell ref="H116:L116"/>
    <mergeCell ref="R116:V116"/>
    <mergeCell ref="C117:D117"/>
    <mergeCell ref="F117:G117"/>
    <mergeCell ref="H117:I117"/>
    <mergeCell ref="K117:L117"/>
    <mergeCell ref="M117:N117"/>
    <mergeCell ref="C115:D115"/>
    <mergeCell ref="F115:G115"/>
    <mergeCell ref="H115:I115"/>
    <mergeCell ref="K115:L115"/>
    <mergeCell ref="R115:S115"/>
    <mergeCell ref="U115:V115"/>
    <mergeCell ref="AM120:AN120"/>
    <mergeCell ref="AO120:AS120"/>
    <mergeCell ref="C121:G121"/>
    <mergeCell ref="H121:L121"/>
    <mergeCell ref="M121:Q121"/>
    <mergeCell ref="R121:V121"/>
    <mergeCell ref="X121:Z121"/>
    <mergeCell ref="AB121:AD121"/>
    <mergeCell ref="P117:Q117"/>
    <mergeCell ref="W117:W118"/>
    <mergeCell ref="AA117:AA118"/>
    <mergeCell ref="C118:G118"/>
    <mergeCell ref="H118:L118"/>
    <mergeCell ref="M118:Q118"/>
    <mergeCell ref="AZ120:BB120"/>
    <mergeCell ref="U124:V124"/>
    <mergeCell ref="W124:W125"/>
    <mergeCell ref="AA124:AA125"/>
    <mergeCell ref="C125:G125"/>
    <mergeCell ref="M125:Q125"/>
    <mergeCell ref="R125:V125"/>
    <mergeCell ref="W122:W123"/>
    <mergeCell ref="AA122:AA123"/>
    <mergeCell ref="H123:L123"/>
    <mergeCell ref="M123:Q123"/>
    <mergeCell ref="R123:V123"/>
    <mergeCell ref="C124:D124"/>
    <mergeCell ref="F124:G124"/>
    <mergeCell ref="M124:N124"/>
    <mergeCell ref="P124:Q124"/>
    <mergeCell ref="R124:S124"/>
    <mergeCell ref="H122:I122"/>
    <mergeCell ref="K122:L122"/>
    <mergeCell ref="M122:N122"/>
    <mergeCell ref="P122:Q122"/>
    <mergeCell ref="R122:S122"/>
    <mergeCell ref="U122:V122"/>
    <mergeCell ref="AK120:AL120"/>
    <mergeCell ref="W126:W127"/>
    <mergeCell ref="AA126:AA127"/>
    <mergeCell ref="C127:G127"/>
    <mergeCell ref="H127:L127"/>
    <mergeCell ref="R127:V127"/>
    <mergeCell ref="C128:D128"/>
    <mergeCell ref="F128:G128"/>
    <mergeCell ref="H128:I128"/>
    <mergeCell ref="K128:L128"/>
    <mergeCell ref="M128:N128"/>
    <mergeCell ref="C126:D126"/>
    <mergeCell ref="F126:G126"/>
    <mergeCell ref="H126:I126"/>
    <mergeCell ref="K126:L126"/>
    <mergeCell ref="R126:S126"/>
    <mergeCell ref="U126:V126"/>
    <mergeCell ref="AM131:AN131"/>
    <mergeCell ref="AO131:AS131"/>
    <mergeCell ref="C132:G132"/>
    <mergeCell ref="H132:L132"/>
    <mergeCell ref="M132:Q132"/>
    <mergeCell ref="R132:V132"/>
    <mergeCell ref="X132:Z132"/>
    <mergeCell ref="AB132:AD132"/>
    <mergeCell ref="P128:Q128"/>
    <mergeCell ref="W128:W129"/>
    <mergeCell ref="AA128:AA129"/>
    <mergeCell ref="C129:G129"/>
    <mergeCell ref="H129:L129"/>
    <mergeCell ref="M129:Q129"/>
    <mergeCell ref="AZ131:BB131"/>
    <mergeCell ref="U135:V135"/>
    <mergeCell ref="W135:W136"/>
    <mergeCell ref="AA135:AA136"/>
    <mergeCell ref="C136:G136"/>
    <mergeCell ref="M136:Q136"/>
    <mergeCell ref="R136:V136"/>
    <mergeCell ref="W133:W134"/>
    <mergeCell ref="AA133:AA134"/>
    <mergeCell ref="H134:L134"/>
    <mergeCell ref="M134:Q134"/>
    <mergeCell ref="R134:V134"/>
    <mergeCell ref="C135:D135"/>
    <mergeCell ref="F135:G135"/>
    <mergeCell ref="M135:N135"/>
    <mergeCell ref="P135:Q135"/>
    <mergeCell ref="R135:S135"/>
    <mergeCell ref="H133:I133"/>
    <mergeCell ref="K133:L133"/>
    <mergeCell ref="M133:N133"/>
    <mergeCell ref="P133:Q133"/>
    <mergeCell ref="R133:S133"/>
    <mergeCell ref="U133:V133"/>
    <mergeCell ref="AK131:AL131"/>
    <mergeCell ref="P139:Q139"/>
    <mergeCell ref="W139:W140"/>
    <mergeCell ref="AA139:AA140"/>
    <mergeCell ref="C140:G140"/>
    <mergeCell ref="H140:L140"/>
    <mergeCell ref="M140:Q140"/>
    <mergeCell ref="W137:W138"/>
    <mergeCell ref="AA137:AA138"/>
    <mergeCell ref="C138:G138"/>
    <mergeCell ref="H138:L138"/>
    <mergeCell ref="R138:V138"/>
    <mergeCell ref="C139:D139"/>
    <mergeCell ref="F139:G139"/>
    <mergeCell ref="H139:I139"/>
    <mergeCell ref="K139:L139"/>
    <mergeCell ref="M139:N139"/>
    <mergeCell ref="C137:D137"/>
    <mergeCell ref="F137:G137"/>
    <mergeCell ref="H137:I137"/>
    <mergeCell ref="K137:L137"/>
    <mergeCell ref="R137:S137"/>
    <mergeCell ref="U137:V137"/>
    <mergeCell ref="B142:AD142"/>
    <mergeCell ref="AK145:AL145"/>
    <mergeCell ref="AM145:AN145"/>
    <mergeCell ref="AO145:AS145"/>
    <mergeCell ref="C146:G146"/>
    <mergeCell ref="H146:L146"/>
    <mergeCell ref="M146:Q146"/>
    <mergeCell ref="R146:V146"/>
    <mergeCell ref="X146:Z146"/>
    <mergeCell ref="AZ145:BB145"/>
    <mergeCell ref="M148:Q148"/>
    <mergeCell ref="R148:V148"/>
    <mergeCell ref="C149:D149"/>
    <mergeCell ref="F149:G149"/>
    <mergeCell ref="M149:N149"/>
    <mergeCell ref="P149:Q149"/>
    <mergeCell ref="R149:S149"/>
    <mergeCell ref="U149:V149"/>
    <mergeCell ref="AB146:AD146"/>
    <mergeCell ref="H147:I147"/>
    <mergeCell ref="K147:L147"/>
    <mergeCell ref="M147:N147"/>
    <mergeCell ref="P147:Q147"/>
    <mergeCell ref="R147:S147"/>
    <mergeCell ref="U147:V147"/>
    <mergeCell ref="W147:W148"/>
    <mergeCell ref="AA147:AA148"/>
    <mergeCell ref="H148:L148"/>
    <mergeCell ref="U151:V151"/>
    <mergeCell ref="W151:W152"/>
    <mergeCell ref="AA151:AA152"/>
    <mergeCell ref="C152:G152"/>
    <mergeCell ref="H152:L152"/>
    <mergeCell ref="R152:V152"/>
    <mergeCell ref="W149:W150"/>
    <mergeCell ref="AA149:AA150"/>
    <mergeCell ref="C150:G150"/>
    <mergeCell ref="M150:Q150"/>
    <mergeCell ref="R150:V150"/>
    <mergeCell ref="C151:D151"/>
    <mergeCell ref="F151:G151"/>
    <mergeCell ref="H151:I151"/>
    <mergeCell ref="K151:L151"/>
    <mergeCell ref="R151:S151"/>
    <mergeCell ref="W153:W154"/>
    <mergeCell ref="AA153:AA154"/>
    <mergeCell ref="C154:G154"/>
    <mergeCell ref="H154:L154"/>
    <mergeCell ref="M154:Q154"/>
    <mergeCell ref="C153:D153"/>
    <mergeCell ref="F153:G153"/>
    <mergeCell ref="H153:I153"/>
    <mergeCell ref="K153:L153"/>
    <mergeCell ref="M153:N153"/>
    <mergeCell ref="P153:Q153"/>
    <mergeCell ref="W180:W181"/>
    <mergeCell ref="AA180:AA181"/>
    <mergeCell ref="H181:L181"/>
    <mergeCell ref="M181:Q181"/>
    <mergeCell ref="C175:D175"/>
    <mergeCell ref="F175:G175"/>
    <mergeCell ref="H175:I175"/>
    <mergeCell ref="K175:L175"/>
    <mergeCell ref="W169:W170"/>
    <mergeCell ref="AA169:AA170"/>
    <mergeCell ref="H170:L170"/>
    <mergeCell ref="M170:Q170"/>
    <mergeCell ref="R170:V170"/>
    <mergeCell ref="C171:D171"/>
    <mergeCell ref="F171:G171"/>
    <mergeCell ref="M171:N171"/>
    <mergeCell ref="P171:Q171"/>
    <mergeCell ref="R171:S171"/>
    <mergeCell ref="U173:V173"/>
    <mergeCell ref="W173:W174"/>
    <mergeCell ref="AA173:AA174"/>
    <mergeCell ref="C174:G174"/>
    <mergeCell ref="H174:L174"/>
    <mergeCell ref="R174:V174"/>
    <mergeCell ref="AO156:AS156"/>
    <mergeCell ref="W158:W159"/>
    <mergeCell ref="AA158:AA159"/>
    <mergeCell ref="H159:L159"/>
    <mergeCell ref="M159:Q159"/>
    <mergeCell ref="AK156:AL156"/>
    <mergeCell ref="R159:V159"/>
    <mergeCell ref="C157:G157"/>
    <mergeCell ref="H157:L157"/>
    <mergeCell ref="M157:Q157"/>
    <mergeCell ref="R157:V157"/>
    <mergeCell ref="X157:Z157"/>
    <mergeCell ref="AB157:AD157"/>
    <mergeCell ref="AZ156:BB156"/>
    <mergeCell ref="W160:W161"/>
    <mergeCell ref="AA160:AA161"/>
    <mergeCell ref="C161:G161"/>
    <mergeCell ref="M161:Q161"/>
    <mergeCell ref="R161:V161"/>
    <mergeCell ref="C162:D162"/>
    <mergeCell ref="F162:G162"/>
    <mergeCell ref="H162:I162"/>
    <mergeCell ref="K162:L162"/>
    <mergeCell ref="R162:S162"/>
    <mergeCell ref="C160:D160"/>
    <mergeCell ref="F160:G160"/>
    <mergeCell ref="M160:N160"/>
    <mergeCell ref="P160:Q160"/>
    <mergeCell ref="R160:S160"/>
    <mergeCell ref="U160:V160"/>
    <mergeCell ref="H158:I158"/>
    <mergeCell ref="K158:L158"/>
    <mergeCell ref="M158:N158"/>
    <mergeCell ref="P158:Q158"/>
    <mergeCell ref="R158:S158"/>
    <mergeCell ref="U158:V158"/>
    <mergeCell ref="AM156:AN156"/>
    <mergeCell ref="U162:V162"/>
    <mergeCell ref="W162:W163"/>
    <mergeCell ref="AA162:AA163"/>
    <mergeCell ref="C163:G163"/>
    <mergeCell ref="H163:L163"/>
    <mergeCell ref="R163:V163"/>
    <mergeCell ref="C164:D164"/>
    <mergeCell ref="F164:G164"/>
    <mergeCell ref="H164:I164"/>
    <mergeCell ref="K164:L164"/>
    <mergeCell ref="R168:V168"/>
    <mergeCell ref="X168:Z168"/>
    <mergeCell ref="AB168:AD168"/>
    <mergeCell ref="M164:N164"/>
    <mergeCell ref="P164:Q164"/>
    <mergeCell ref="W164:W165"/>
    <mergeCell ref="AA164:AA165"/>
    <mergeCell ref="C165:G165"/>
    <mergeCell ref="H165:L165"/>
    <mergeCell ref="M165:Q165"/>
    <mergeCell ref="AZ167:BB167"/>
    <mergeCell ref="U169:V169"/>
    <mergeCell ref="W171:W172"/>
    <mergeCell ref="AA171:AA172"/>
    <mergeCell ref="C172:G172"/>
    <mergeCell ref="M172:Q172"/>
    <mergeCell ref="R172:V172"/>
    <mergeCell ref="C173:D173"/>
    <mergeCell ref="F173:G173"/>
    <mergeCell ref="H173:I173"/>
    <mergeCell ref="K173:L173"/>
    <mergeCell ref="R173:S173"/>
    <mergeCell ref="U171:V171"/>
    <mergeCell ref="H169:I169"/>
    <mergeCell ref="K169:L169"/>
    <mergeCell ref="M169:N169"/>
    <mergeCell ref="P169:Q169"/>
    <mergeCell ref="R169:S169"/>
    <mergeCell ref="AK167:AL167"/>
    <mergeCell ref="AM167:AN167"/>
    <mergeCell ref="AO167:AS167"/>
    <mergeCell ref="C168:G168"/>
    <mergeCell ref="H168:L168"/>
    <mergeCell ref="M168:Q168"/>
    <mergeCell ref="M179:Q179"/>
    <mergeCell ref="R179:V179"/>
    <mergeCell ref="X179:Z179"/>
    <mergeCell ref="AB179:AD179"/>
    <mergeCell ref="M175:N175"/>
    <mergeCell ref="P175:Q175"/>
    <mergeCell ref="W175:W176"/>
    <mergeCell ref="AA175:AA176"/>
    <mergeCell ref="C176:G176"/>
    <mergeCell ref="H176:L176"/>
    <mergeCell ref="M176:Q176"/>
    <mergeCell ref="AZ178:BB178"/>
    <mergeCell ref="R181:V181"/>
    <mergeCell ref="C182:D182"/>
    <mergeCell ref="F182:G182"/>
    <mergeCell ref="M182:N182"/>
    <mergeCell ref="P182:Q182"/>
    <mergeCell ref="R182:S182"/>
    <mergeCell ref="U182:V182"/>
    <mergeCell ref="H180:I180"/>
    <mergeCell ref="K180:L180"/>
    <mergeCell ref="M180:N180"/>
    <mergeCell ref="P180:Q180"/>
    <mergeCell ref="R180:S180"/>
    <mergeCell ref="U180:V180"/>
    <mergeCell ref="W182:W183"/>
    <mergeCell ref="AA182:AA183"/>
    <mergeCell ref="C183:G183"/>
    <mergeCell ref="M183:Q183"/>
    <mergeCell ref="R183:V183"/>
    <mergeCell ref="AK178:AL178"/>
    <mergeCell ref="AM178:AN178"/>
    <mergeCell ref="AO178:AS178"/>
    <mergeCell ref="C179:G179"/>
    <mergeCell ref="H179:L179"/>
    <mergeCell ref="C184:D184"/>
    <mergeCell ref="F184:G184"/>
    <mergeCell ref="H184:I184"/>
    <mergeCell ref="K184:L184"/>
    <mergeCell ref="R184:S184"/>
    <mergeCell ref="M186:N186"/>
    <mergeCell ref="P186:Q186"/>
    <mergeCell ref="W186:W187"/>
    <mergeCell ref="AA186:AA187"/>
    <mergeCell ref="C187:G187"/>
    <mergeCell ref="H187:L187"/>
    <mergeCell ref="M187:Q187"/>
    <mergeCell ref="U184:V184"/>
    <mergeCell ref="W184:W185"/>
    <mergeCell ref="AA184:AA185"/>
    <mergeCell ref="C185:G185"/>
    <mergeCell ref="H185:L185"/>
    <mergeCell ref="R185:V185"/>
    <mergeCell ref="C186:D186"/>
    <mergeCell ref="F186:G186"/>
    <mergeCell ref="H186:I186"/>
    <mergeCell ref="K186:L186"/>
  </mergeCells>
  <conditionalFormatting sqref="AA6:AA13 AA17:AA24 AA28:AA35 AA39:AA46 AA53:AA60 AA64:AA71 AA75:AA82 AA86:AA93">
    <cfRule type="cellIs" priority="23" dxfId="20" operator="equal">
      <formula>2</formula>
    </cfRule>
    <cfRule type="cellIs" priority="24" dxfId="21" operator="equal" stopIfTrue="1">
      <formula>1</formula>
    </cfRule>
  </conditionalFormatting>
  <conditionalFormatting sqref="AA100:AA107">
    <cfRule type="cellIs" priority="21" dxfId="20" operator="equal">
      <formula>2</formula>
    </cfRule>
    <cfRule type="cellIs" priority="22" dxfId="21" operator="equal" stopIfTrue="1">
      <formula>1</formula>
    </cfRule>
  </conditionalFormatting>
  <conditionalFormatting sqref="AA111:AA118 AA122:AA129 AA133:AA140">
    <cfRule type="cellIs" priority="19" dxfId="20" operator="equal">
      <formula>2</formula>
    </cfRule>
    <cfRule type="cellIs" priority="20" dxfId="21" operator="equal" stopIfTrue="1">
      <formula>1</formula>
    </cfRule>
  </conditionalFormatting>
  <conditionalFormatting sqref="AA147:AA154">
    <cfRule type="cellIs" priority="17" dxfId="20" operator="equal">
      <formula>2</formula>
    </cfRule>
    <cfRule type="cellIs" priority="18" dxfId="21" operator="equal" stopIfTrue="1">
      <formula>1</formula>
    </cfRule>
  </conditionalFormatting>
  <conditionalFormatting sqref="AA157:AA164 AA168:AA175 AA179:AA186">
    <cfRule type="cellIs" priority="15" dxfId="20" operator="equal">
      <formula>2</formula>
    </cfRule>
    <cfRule type="cellIs" priority="16" dxfId="21" operator="equal" stopIfTrue="1">
      <formula>1</formula>
    </cfRule>
  </conditionalFormatting>
  <conditionalFormatting sqref="AA158:AA165 AA169:AA176 AA180:AA187">
    <cfRule type="cellIs" priority="13" dxfId="20" operator="equal">
      <formula>2</formula>
    </cfRule>
    <cfRule type="cellIs" priority="14" dxfId="21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4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E268"/>
  <sheetViews>
    <sheetView view="pageBreakPreview" zoomScale="70" zoomScaleNormal="6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40" customWidth="1"/>
    <col min="2" max="2" width="55.75390625" style="40" customWidth="1"/>
    <col min="3" max="4" width="28.75390625" style="40" customWidth="1"/>
    <col min="5" max="5" width="28.75390625" style="60" customWidth="1"/>
    <col min="6" max="16384" width="10.25390625" style="40" customWidth="1"/>
  </cols>
  <sheetData>
    <row r="1" spans="1:5" s="38" customFormat="1" ht="30.75" customHeight="1">
      <c r="A1" s="39"/>
      <c r="B1" s="213" t="s">
        <v>171</v>
      </c>
      <c r="C1" s="213"/>
      <c r="D1" s="213"/>
      <c r="E1" s="213"/>
    </row>
    <row r="2" spans="1:5" s="38" customFormat="1" ht="19.5" customHeight="1">
      <c r="A2" s="43"/>
      <c r="B2" s="43" t="s">
        <v>82</v>
      </c>
      <c r="C2" s="43"/>
      <c r="D2" s="44"/>
      <c r="E2" s="44" t="s">
        <v>417</v>
      </c>
    </row>
    <row r="3" spans="1:5" s="38" customFormat="1" ht="30" customHeight="1">
      <c r="A3" s="146"/>
      <c r="B3" s="146" t="s">
        <v>697</v>
      </c>
      <c r="C3" s="146"/>
      <c r="D3" s="149"/>
      <c r="E3" s="147" t="s">
        <v>93</v>
      </c>
    </row>
    <row r="4" spans="1:5" s="38" customFormat="1" ht="30" customHeight="1" hidden="1">
      <c r="A4" s="146"/>
      <c r="B4" s="146"/>
      <c r="C4" s="146"/>
      <c r="D4" s="149"/>
      <c r="E4" s="147"/>
    </row>
    <row r="5" spans="1:5" ht="19.5" customHeight="1" thickBot="1">
      <c r="A5" s="37">
        <v>17</v>
      </c>
      <c r="B5" s="52" t="s">
        <v>698</v>
      </c>
      <c r="C5" s="68"/>
      <c r="D5" s="51"/>
      <c r="E5" s="51"/>
    </row>
    <row r="6" spans="1:5" ht="19.5" customHeight="1" thickBot="1" thickTop="1">
      <c r="A6" s="71"/>
      <c r="B6" s="72"/>
      <c r="C6" s="137" t="s">
        <v>699</v>
      </c>
      <c r="D6" s="51"/>
      <c r="E6" s="51"/>
    </row>
    <row r="7" spans="1:5" ht="19.5" customHeight="1" thickBot="1" thickTop="1">
      <c r="A7" s="35"/>
      <c r="B7" s="52" t="s">
        <v>472</v>
      </c>
      <c r="C7" s="129" t="s">
        <v>474</v>
      </c>
      <c r="D7" s="58"/>
      <c r="E7" s="51"/>
    </row>
    <row r="8" spans="1:5" s="103" customFormat="1" ht="19.5" customHeight="1" thickBot="1" thickTop="1">
      <c r="A8" s="104"/>
      <c r="B8" s="105"/>
      <c r="C8" s="55"/>
      <c r="D8" s="137" t="s">
        <v>699</v>
      </c>
      <c r="E8" s="107"/>
    </row>
    <row r="9" spans="1:5" ht="19.5" customHeight="1" thickBot="1" thickTop="1">
      <c r="A9" s="35">
        <v>95</v>
      </c>
      <c r="B9" s="52" t="s">
        <v>705</v>
      </c>
      <c r="C9" s="73"/>
      <c r="D9" s="129" t="s">
        <v>706</v>
      </c>
      <c r="E9" s="56"/>
    </row>
    <row r="10" spans="1:5" ht="19.5" customHeight="1" thickBot="1" thickTop="1">
      <c r="A10" s="71"/>
      <c r="B10" s="72"/>
      <c r="C10" s="137" t="s">
        <v>701</v>
      </c>
      <c r="D10" s="58"/>
      <c r="E10" s="58"/>
    </row>
    <row r="11" spans="1:5" ht="19.5" customHeight="1" thickBot="1" thickTop="1">
      <c r="A11" s="36">
        <v>134</v>
      </c>
      <c r="B11" s="52" t="s">
        <v>711</v>
      </c>
      <c r="C11" s="129" t="s">
        <v>702</v>
      </c>
      <c r="D11" s="57"/>
      <c r="E11" s="58"/>
    </row>
    <row r="12" spans="1:5" s="103" customFormat="1" ht="19.5" customHeight="1" thickBot="1" thickTop="1">
      <c r="A12" s="104"/>
      <c r="B12" s="105"/>
      <c r="C12" s="55"/>
      <c r="D12" s="106"/>
      <c r="E12" s="137" t="s">
        <v>699</v>
      </c>
    </row>
    <row r="13" spans="1:5" ht="19.5" customHeight="1" thickBot="1" thickTop="1">
      <c r="A13" s="36">
        <v>126</v>
      </c>
      <c r="B13" s="52" t="s">
        <v>716</v>
      </c>
      <c r="C13" s="148"/>
      <c r="D13" s="51"/>
      <c r="E13" s="129" t="s">
        <v>717</v>
      </c>
    </row>
    <row r="14" spans="1:5" ht="19.5" customHeight="1" thickBot="1" thickTop="1">
      <c r="A14" s="71"/>
      <c r="B14" s="72"/>
      <c r="C14" s="137" t="s">
        <v>703</v>
      </c>
      <c r="D14" s="51"/>
      <c r="E14" s="58"/>
    </row>
    <row r="15" spans="1:5" ht="19.5" customHeight="1" thickBot="1" thickTop="1">
      <c r="A15" s="35">
        <v>99</v>
      </c>
      <c r="B15" s="52" t="s">
        <v>721</v>
      </c>
      <c r="C15" s="129" t="s">
        <v>704</v>
      </c>
      <c r="D15" s="58"/>
      <c r="E15" s="58"/>
    </row>
    <row r="16" spans="1:5" s="103" customFormat="1" ht="19.5" customHeight="1" thickBot="1" thickTop="1">
      <c r="A16" s="104"/>
      <c r="B16" s="105"/>
      <c r="C16" s="55"/>
      <c r="D16" s="138" t="s">
        <v>707</v>
      </c>
      <c r="E16" s="107"/>
    </row>
    <row r="17" spans="1:5" ht="19.5" customHeight="1" thickBot="1" thickTop="1">
      <c r="A17" s="35">
        <v>121</v>
      </c>
      <c r="B17" s="52" t="s">
        <v>726</v>
      </c>
      <c r="C17" s="73"/>
      <c r="D17" s="129" t="s">
        <v>727</v>
      </c>
      <c r="E17" s="57"/>
    </row>
    <row r="18" spans="1:5" ht="19.5" customHeight="1" thickBot="1" thickTop="1">
      <c r="A18" s="71"/>
      <c r="B18" s="72"/>
      <c r="C18" s="137" t="s">
        <v>707</v>
      </c>
      <c r="D18" s="58"/>
      <c r="E18" s="51"/>
    </row>
    <row r="19" spans="1:5" ht="19.5" customHeight="1" thickBot="1" thickTop="1">
      <c r="A19" s="31">
        <v>36</v>
      </c>
      <c r="B19" s="52" t="s">
        <v>731</v>
      </c>
      <c r="C19" s="129" t="s">
        <v>708</v>
      </c>
      <c r="D19" s="57"/>
      <c r="E19" s="57"/>
    </row>
    <row r="20" spans="1:5" s="103" customFormat="1" ht="19.5" customHeight="1" thickTop="1">
      <c r="A20" s="104"/>
      <c r="B20" s="105"/>
      <c r="C20" s="55"/>
      <c r="D20" s="106"/>
      <c r="E20" s="107"/>
    </row>
    <row r="21" spans="1:5" ht="19.5" customHeight="1" thickBot="1">
      <c r="A21" s="37">
        <v>18</v>
      </c>
      <c r="B21" s="52" t="s">
        <v>736</v>
      </c>
      <c r="C21" s="68"/>
      <c r="D21" s="51"/>
      <c r="E21" s="51"/>
    </row>
    <row r="22" spans="1:5" ht="19.5" customHeight="1" thickBot="1" thickTop="1">
      <c r="A22" s="71"/>
      <c r="B22" s="72"/>
      <c r="C22" s="137" t="s">
        <v>710</v>
      </c>
      <c r="D22" s="51"/>
      <c r="E22" s="51"/>
    </row>
    <row r="23" spans="1:5" ht="19.5" customHeight="1" thickBot="1" thickTop="1">
      <c r="A23" s="35"/>
      <c r="B23" s="52" t="s">
        <v>472</v>
      </c>
      <c r="C23" s="129" t="s">
        <v>474</v>
      </c>
      <c r="D23" s="58"/>
      <c r="E23" s="51"/>
    </row>
    <row r="24" spans="1:5" s="103" customFormat="1" ht="19.5" customHeight="1" thickBot="1" thickTop="1">
      <c r="A24" s="104"/>
      <c r="B24" s="105"/>
      <c r="C24" s="55"/>
      <c r="D24" s="137" t="s">
        <v>710</v>
      </c>
      <c r="E24" s="107"/>
    </row>
    <row r="25" spans="1:5" ht="19.5" customHeight="1" thickBot="1" thickTop="1">
      <c r="A25" s="35">
        <v>69</v>
      </c>
      <c r="B25" s="52" t="s">
        <v>745</v>
      </c>
      <c r="C25" s="73"/>
      <c r="D25" s="129" t="s">
        <v>746</v>
      </c>
      <c r="E25" s="56"/>
    </row>
    <row r="26" spans="1:5" ht="19.5" customHeight="1" thickBot="1" thickTop="1">
      <c r="A26" s="71"/>
      <c r="B26" s="72"/>
      <c r="C26" s="137" t="s">
        <v>712</v>
      </c>
      <c r="D26" s="58"/>
      <c r="E26" s="58"/>
    </row>
    <row r="27" spans="1:5" ht="19.5" customHeight="1" thickBot="1" thickTop="1">
      <c r="A27" s="36">
        <v>111</v>
      </c>
      <c r="B27" s="52" t="s">
        <v>751</v>
      </c>
      <c r="C27" s="129" t="s">
        <v>713</v>
      </c>
      <c r="D27" s="57"/>
      <c r="E27" s="58"/>
    </row>
    <row r="28" spans="1:5" s="103" customFormat="1" ht="19.5" customHeight="1" thickBot="1" thickTop="1">
      <c r="A28" s="104"/>
      <c r="B28" s="105"/>
      <c r="C28" s="55"/>
      <c r="D28" s="106"/>
      <c r="E28" s="137" t="s">
        <v>710</v>
      </c>
    </row>
    <row r="29" spans="1:5" ht="19.5" customHeight="1" thickBot="1" thickTop="1">
      <c r="A29" s="36">
        <v>112</v>
      </c>
      <c r="B29" s="52" t="s">
        <v>756</v>
      </c>
      <c r="C29" s="148"/>
      <c r="D29" s="51"/>
      <c r="E29" s="129" t="s">
        <v>757</v>
      </c>
    </row>
    <row r="30" spans="1:5" ht="19.5" customHeight="1" thickBot="1" thickTop="1">
      <c r="A30" s="71"/>
      <c r="B30" s="72"/>
      <c r="C30" s="137" t="s">
        <v>714</v>
      </c>
      <c r="D30" s="51"/>
      <c r="E30" s="74"/>
    </row>
    <row r="31" spans="1:5" ht="19.5" customHeight="1" thickBot="1" thickTop="1">
      <c r="A31" s="35">
        <v>61</v>
      </c>
      <c r="B31" s="52" t="s">
        <v>762</v>
      </c>
      <c r="C31" s="129" t="s">
        <v>715</v>
      </c>
      <c r="D31" s="58"/>
      <c r="E31" s="58"/>
    </row>
    <row r="32" spans="1:5" s="103" customFormat="1" ht="19.5" customHeight="1" thickBot="1" thickTop="1">
      <c r="A32" s="104"/>
      <c r="B32" s="105"/>
      <c r="C32" s="55"/>
      <c r="D32" s="138" t="s">
        <v>718</v>
      </c>
      <c r="E32" s="107"/>
    </row>
    <row r="33" spans="1:5" ht="19.5" customHeight="1" thickBot="1" thickTop="1">
      <c r="A33" s="35">
        <v>75</v>
      </c>
      <c r="B33" s="52" t="s">
        <v>767</v>
      </c>
      <c r="C33" s="73"/>
      <c r="D33" s="129" t="s">
        <v>768</v>
      </c>
      <c r="E33" s="57"/>
    </row>
    <row r="34" spans="1:5" ht="19.5" customHeight="1" thickBot="1" thickTop="1">
      <c r="A34" s="71"/>
      <c r="B34" s="72"/>
      <c r="C34" s="137" t="s">
        <v>718</v>
      </c>
      <c r="D34" s="58"/>
      <c r="E34" s="51"/>
    </row>
    <row r="35" spans="1:5" ht="19.5" customHeight="1" thickBot="1" thickTop="1">
      <c r="A35" s="31">
        <v>39</v>
      </c>
      <c r="B35" s="52" t="s">
        <v>774</v>
      </c>
      <c r="C35" s="129" t="s">
        <v>719</v>
      </c>
      <c r="D35" s="57"/>
      <c r="E35" s="57"/>
    </row>
    <row r="36" spans="1:5" s="103" customFormat="1" ht="19.5" customHeight="1" thickTop="1">
      <c r="A36" s="104"/>
      <c r="B36" s="105"/>
      <c r="C36" s="55"/>
      <c r="D36" s="106"/>
      <c r="E36" s="107"/>
    </row>
    <row r="37" spans="1:5" ht="19.5" customHeight="1" thickBot="1">
      <c r="A37" s="37">
        <v>19</v>
      </c>
      <c r="B37" s="52" t="s">
        <v>779</v>
      </c>
      <c r="C37" s="68"/>
      <c r="D37" s="51"/>
      <c r="E37" s="51"/>
    </row>
    <row r="38" spans="1:5" ht="19.5" customHeight="1" thickBot="1" thickTop="1">
      <c r="A38" s="71"/>
      <c r="B38" s="72"/>
      <c r="C38" s="137" t="s">
        <v>720</v>
      </c>
      <c r="D38" s="51"/>
      <c r="E38" s="51"/>
    </row>
    <row r="39" spans="1:5" ht="19.5" customHeight="1" thickBot="1" thickTop="1">
      <c r="A39" s="35"/>
      <c r="B39" s="52" t="s">
        <v>472</v>
      </c>
      <c r="C39" s="129" t="s">
        <v>474</v>
      </c>
      <c r="D39" s="58"/>
      <c r="E39" s="51"/>
    </row>
    <row r="40" spans="1:5" s="103" customFormat="1" ht="19.5" customHeight="1" thickBot="1" thickTop="1">
      <c r="A40" s="104"/>
      <c r="B40" s="105"/>
      <c r="C40" s="55"/>
      <c r="D40" s="137" t="s">
        <v>720</v>
      </c>
      <c r="E40" s="107"/>
    </row>
    <row r="41" spans="1:5" ht="19.5" customHeight="1" thickBot="1" thickTop="1">
      <c r="A41" s="35">
        <v>100</v>
      </c>
      <c r="B41" s="52" t="s">
        <v>789</v>
      </c>
      <c r="C41" s="73"/>
      <c r="D41" s="129" t="s">
        <v>790</v>
      </c>
      <c r="E41" s="56"/>
    </row>
    <row r="42" spans="1:5" ht="19.5" customHeight="1" thickBot="1" thickTop="1">
      <c r="A42" s="71"/>
      <c r="B42" s="72"/>
      <c r="C42" s="137" t="s">
        <v>722</v>
      </c>
      <c r="D42" s="58"/>
      <c r="E42" s="58"/>
    </row>
    <row r="43" spans="1:5" ht="19.5" customHeight="1" thickBot="1" thickTop="1">
      <c r="A43" s="36">
        <v>62</v>
      </c>
      <c r="B43" s="52" t="s">
        <v>796</v>
      </c>
      <c r="C43" s="129" t="s">
        <v>723</v>
      </c>
      <c r="D43" s="57"/>
      <c r="E43" s="58"/>
    </row>
    <row r="44" spans="1:5" s="103" customFormat="1" ht="19.5" customHeight="1" thickBot="1" thickTop="1">
      <c r="A44" s="104"/>
      <c r="B44" s="105"/>
      <c r="C44" s="55"/>
      <c r="D44" s="106"/>
      <c r="E44" s="137" t="s">
        <v>725</v>
      </c>
    </row>
    <row r="45" spans="1:5" ht="19.5" customHeight="1" thickBot="1" thickTop="1">
      <c r="A45" s="36">
        <v>74</v>
      </c>
      <c r="B45" s="52" t="s">
        <v>801</v>
      </c>
      <c r="C45" s="148"/>
      <c r="D45" s="51"/>
      <c r="E45" s="129" t="s">
        <v>802</v>
      </c>
    </row>
    <row r="46" spans="1:5" ht="19.5" customHeight="1" thickBot="1" thickTop="1">
      <c r="A46" s="71"/>
      <c r="B46" s="72"/>
      <c r="C46" s="137" t="s">
        <v>725</v>
      </c>
      <c r="D46" s="51"/>
      <c r="E46" s="58"/>
    </row>
    <row r="47" spans="1:5" ht="19.5" customHeight="1" thickBot="1" thickTop="1">
      <c r="A47" s="35">
        <v>78</v>
      </c>
      <c r="B47" s="52" t="s">
        <v>807</v>
      </c>
      <c r="C47" s="129" t="s">
        <v>617</v>
      </c>
      <c r="D47" s="58"/>
      <c r="E47" s="58"/>
    </row>
    <row r="48" spans="1:5" s="103" customFormat="1" ht="19.5" customHeight="1" thickBot="1" thickTop="1">
      <c r="A48" s="104"/>
      <c r="B48" s="105"/>
      <c r="C48" s="55"/>
      <c r="D48" s="138" t="s">
        <v>725</v>
      </c>
      <c r="E48" s="107"/>
    </row>
    <row r="49" spans="1:5" ht="19.5" customHeight="1" thickBot="1" thickTop="1">
      <c r="A49" s="35">
        <v>113</v>
      </c>
      <c r="B49" s="52" t="s">
        <v>812</v>
      </c>
      <c r="C49" s="73"/>
      <c r="D49" s="129" t="s">
        <v>813</v>
      </c>
      <c r="E49" s="57"/>
    </row>
    <row r="50" spans="1:5" ht="19.5" customHeight="1" thickBot="1" thickTop="1">
      <c r="A50" s="71"/>
      <c r="B50" s="72"/>
      <c r="C50" s="137" t="s">
        <v>728</v>
      </c>
      <c r="D50" s="58"/>
      <c r="E50" s="51"/>
    </row>
    <row r="51" spans="1:5" ht="19.5" customHeight="1" thickBot="1" thickTop="1">
      <c r="A51" s="31">
        <v>47</v>
      </c>
      <c r="B51" s="52" t="s">
        <v>820</v>
      </c>
      <c r="C51" s="129" t="s">
        <v>729</v>
      </c>
      <c r="D51" s="57"/>
      <c r="E51" s="57"/>
    </row>
    <row r="52" spans="1:5" s="103" customFormat="1" ht="19.5" customHeight="1" thickTop="1">
      <c r="A52" s="104"/>
      <c r="B52" s="105"/>
      <c r="C52" s="55"/>
      <c r="D52" s="106"/>
      <c r="E52" s="107"/>
    </row>
    <row r="53" spans="1:5" ht="19.5" customHeight="1" thickBot="1">
      <c r="A53" s="37">
        <v>20</v>
      </c>
      <c r="B53" s="52" t="s">
        <v>825</v>
      </c>
      <c r="C53" s="73"/>
      <c r="D53" s="51"/>
      <c r="E53" s="51"/>
    </row>
    <row r="54" spans="1:5" ht="19.5" customHeight="1" thickBot="1" thickTop="1">
      <c r="A54" s="71"/>
      <c r="B54" s="72"/>
      <c r="C54" s="137" t="s">
        <v>730</v>
      </c>
      <c r="D54" s="51"/>
      <c r="E54" s="51"/>
    </row>
    <row r="55" spans="1:5" ht="19.5" customHeight="1" thickBot="1" thickTop="1">
      <c r="A55" s="35"/>
      <c r="B55" s="52" t="s">
        <v>472</v>
      </c>
      <c r="C55" s="129" t="s">
        <v>474</v>
      </c>
      <c r="D55" s="58"/>
      <c r="E55" s="51"/>
    </row>
    <row r="56" spans="1:5" s="103" customFormat="1" ht="19.5" customHeight="1" thickBot="1" thickTop="1">
      <c r="A56" s="104"/>
      <c r="B56" s="105"/>
      <c r="C56" s="55"/>
      <c r="D56" s="137" t="s">
        <v>730</v>
      </c>
      <c r="E56" s="107"/>
    </row>
    <row r="57" spans="1:5" ht="19.5" customHeight="1" thickBot="1" thickTop="1">
      <c r="A57" s="35">
        <v>88</v>
      </c>
      <c r="B57" s="52" t="s">
        <v>834</v>
      </c>
      <c r="C57" s="73"/>
      <c r="D57" s="129" t="s">
        <v>835</v>
      </c>
      <c r="E57" s="56"/>
    </row>
    <row r="58" spans="1:5" ht="19.5" customHeight="1" thickBot="1" thickTop="1">
      <c r="A58" s="71"/>
      <c r="B58" s="72"/>
      <c r="C58" s="137" t="s">
        <v>732</v>
      </c>
      <c r="D58" s="58"/>
      <c r="E58" s="58"/>
    </row>
    <row r="59" spans="1:5" ht="19.5" customHeight="1" thickBot="1" thickTop="1">
      <c r="A59" s="36">
        <v>103</v>
      </c>
      <c r="B59" s="52" t="s">
        <v>842</v>
      </c>
      <c r="C59" s="129" t="s">
        <v>733</v>
      </c>
      <c r="D59" s="57"/>
      <c r="E59" s="58"/>
    </row>
    <row r="60" spans="1:5" s="103" customFormat="1" ht="19.5" customHeight="1" thickBot="1" thickTop="1">
      <c r="A60" s="104"/>
      <c r="B60" s="105"/>
      <c r="C60" s="55"/>
      <c r="D60" s="106"/>
      <c r="E60" s="137" t="s">
        <v>738</v>
      </c>
    </row>
    <row r="61" spans="1:5" ht="19.5" customHeight="1" thickBot="1" thickTop="1">
      <c r="A61" s="36">
        <v>133</v>
      </c>
      <c r="B61" s="52" t="s">
        <v>847</v>
      </c>
      <c r="C61" s="148"/>
      <c r="D61" s="51"/>
      <c r="E61" s="129" t="s">
        <v>848</v>
      </c>
    </row>
    <row r="62" spans="1:5" ht="19.5" customHeight="1" thickBot="1" thickTop="1">
      <c r="A62" s="71"/>
      <c r="B62" s="72"/>
      <c r="C62" s="137" t="s">
        <v>734</v>
      </c>
      <c r="D62" s="51"/>
      <c r="E62" s="74"/>
    </row>
    <row r="63" spans="1:5" ht="19.5" customHeight="1" thickBot="1" thickTop="1">
      <c r="A63" s="35">
        <v>85</v>
      </c>
      <c r="B63" s="52" t="s">
        <v>854</v>
      </c>
      <c r="C63" s="129" t="s">
        <v>735</v>
      </c>
      <c r="D63" s="58"/>
      <c r="E63" s="58"/>
    </row>
    <row r="64" spans="1:5" s="103" customFormat="1" ht="19.5" customHeight="1" thickBot="1" thickTop="1">
      <c r="A64" s="104"/>
      <c r="B64" s="105"/>
      <c r="C64" s="55"/>
      <c r="D64" s="138" t="s">
        <v>738</v>
      </c>
      <c r="E64" s="107"/>
    </row>
    <row r="65" spans="1:5" ht="19.5" customHeight="1" thickBot="1" thickTop="1">
      <c r="A65" s="35">
        <v>76</v>
      </c>
      <c r="B65" s="52" t="s">
        <v>858</v>
      </c>
      <c r="C65" s="73"/>
      <c r="D65" s="129" t="s">
        <v>859</v>
      </c>
      <c r="E65" s="57"/>
    </row>
    <row r="66" spans="1:5" ht="19.5" customHeight="1" thickBot="1" thickTop="1">
      <c r="A66" s="71"/>
      <c r="B66" s="72"/>
      <c r="C66" s="137" t="s">
        <v>738</v>
      </c>
      <c r="D66" s="58"/>
      <c r="E66" s="51"/>
    </row>
    <row r="67" spans="1:5" ht="19.5" customHeight="1" thickBot="1" thickTop="1">
      <c r="A67" s="31">
        <v>45</v>
      </c>
      <c r="B67" s="52" t="s">
        <v>864</v>
      </c>
      <c r="C67" s="129" t="s">
        <v>739</v>
      </c>
      <c r="D67" s="57"/>
      <c r="E67" s="57"/>
    </row>
    <row r="68" spans="1:5" ht="30.75" customHeight="1" thickTop="1">
      <c r="A68" s="39"/>
      <c r="B68" s="213" t="s">
        <v>171</v>
      </c>
      <c r="C68" s="213"/>
      <c r="D68" s="213"/>
      <c r="E68" s="213"/>
    </row>
    <row r="69" spans="1:5" ht="19.5" customHeight="1">
      <c r="A69" s="43"/>
      <c r="B69" s="43" t="s">
        <v>82</v>
      </c>
      <c r="C69" s="43"/>
      <c r="D69" s="44"/>
      <c r="E69" s="44" t="s">
        <v>417</v>
      </c>
    </row>
    <row r="70" spans="1:5" s="38" customFormat="1" ht="30" customHeight="1">
      <c r="A70" s="146"/>
      <c r="B70" s="146" t="s">
        <v>697</v>
      </c>
      <c r="C70" s="146"/>
      <c r="D70" s="149"/>
      <c r="E70" s="147" t="s">
        <v>96</v>
      </c>
    </row>
    <row r="71" spans="1:5" s="38" customFormat="1" ht="30" customHeight="1" hidden="1" thickBot="1">
      <c r="A71" s="146"/>
      <c r="B71" s="146"/>
      <c r="C71" s="146"/>
      <c r="D71" s="149"/>
      <c r="E71" s="147"/>
    </row>
    <row r="72" spans="1:5" ht="19.5" customHeight="1" thickBot="1">
      <c r="A72" s="37">
        <v>21</v>
      </c>
      <c r="B72" s="52" t="s">
        <v>871</v>
      </c>
      <c r="C72" s="68"/>
      <c r="D72" s="51"/>
      <c r="E72" s="51"/>
    </row>
    <row r="73" spans="1:5" ht="19.5" customHeight="1" thickBot="1" thickTop="1">
      <c r="A73" s="71"/>
      <c r="B73" s="72"/>
      <c r="C73" s="137" t="s">
        <v>740</v>
      </c>
      <c r="D73" s="51"/>
      <c r="E73" s="51"/>
    </row>
    <row r="74" spans="1:5" ht="19.5" customHeight="1" thickBot="1" thickTop="1">
      <c r="A74" s="35"/>
      <c r="B74" s="52" t="s">
        <v>472</v>
      </c>
      <c r="C74" s="129" t="s">
        <v>474</v>
      </c>
      <c r="D74" s="58"/>
      <c r="E74" s="51"/>
    </row>
    <row r="75" spans="1:5" ht="19.5" customHeight="1" thickBot="1" thickTop="1">
      <c r="A75" s="104"/>
      <c r="B75" s="105"/>
      <c r="C75" s="55"/>
      <c r="D75" s="137" t="s">
        <v>740</v>
      </c>
      <c r="E75" s="107"/>
    </row>
    <row r="76" spans="1:5" ht="19.5" customHeight="1" thickBot="1" thickTop="1">
      <c r="A76" s="35">
        <v>73</v>
      </c>
      <c r="B76" s="52" t="s">
        <v>872</v>
      </c>
      <c r="C76" s="73"/>
      <c r="D76" s="129" t="s">
        <v>873</v>
      </c>
      <c r="E76" s="56"/>
    </row>
    <row r="77" spans="1:5" ht="19.5" customHeight="1" thickBot="1" thickTop="1">
      <c r="A77" s="71"/>
      <c r="B77" s="72"/>
      <c r="C77" s="137" t="s">
        <v>741</v>
      </c>
      <c r="D77" s="58"/>
      <c r="E77" s="58"/>
    </row>
    <row r="78" spans="1:5" ht="19.5" customHeight="1" thickBot="1" thickTop="1">
      <c r="A78" s="36">
        <v>80</v>
      </c>
      <c r="B78" s="52" t="s">
        <v>874</v>
      </c>
      <c r="C78" s="129" t="s">
        <v>742</v>
      </c>
      <c r="D78" s="57"/>
      <c r="E78" s="58"/>
    </row>
    <row r="79" spans="1:5" ht="19.5" customHeight="1" thickBot="1" thickTop="1">
      <c r="A79" s="104"/>
      <c r="B79" s="105"/>
      <c r="C79" s="55"/>
      <c r="D79" s="106"/>
      <c r="E79" s="137" t="s">
        <v>748</v>
      </c>
    </row>
    <row r="80" spans="1:5" ht="19.5" customHeight="1" thickBot="1" thickTop="1">
      <c r="A80" s="36">
        <v>130</v>
      </c>
      <c r="B80" s="52" t="s">
        <v>875</v>
      </c>
      <c r="C80" s="148"/>
      <c r="D80" s="51"/>
      <c r="E80" s="129" t="s">
        <v>876</v>
      </c>
    </row>
    <row r="81" spans="1:5" ht="19.5" customHeight="1" thickBot="1" thickTop="1">
      <c r="A81" s="71"/>
      <c r="B81" s="72"/>
      <c r="C81" s="137" t="s">
        <v>743</v>
      </c>
      <c r="D81" s="51"/>
      <c r="E81" s="58"/>
    </row>
    <row r="82" spans="1:5" ht="19.5" customHeight="1" thickBot="1" thickTop="1">
      <c r="A82" s="35">
        <v>120</v>
      </c>
      <c r="B82" s="52" t="s">
        <v>878</v>
      </c>
      <c r="C82" s="129" t="s">
        <v>744</v>
      </c>
      <c r="D82" s="58"/>
      <c r="E82" s="58"/>
    </row>
    <row r="83" spans="1:5" ht="19.5" customHeight="1" thickBot="1" thickTop="1">
      <c r="A83" s="104"/>
      <c r="B83" s="105"/>
      <c r="C83" s="55"/>
      <c r="D83" s="138" t="s">
        <v>748</v>
      </c>
      <c r="E83" s="107"/>
    </row>
    <row r="84" spans="1:5" ht="19.5" customHeight="1" thickBot="1" thickTop="1">
      <c r="A84" s="35">
        <v>135</v>
      </c>
      <c r="B84" s="52" t="s">
        <v>881</v>
      </c>
      <c r="C84" s="73"/>
      <c r="D84" s="129" t="s">
        <v>877</v>
      </c>
      <c r="E84" s="57"/>
    </row>
    <row r="85" spans="1:5" ht="19.5" customHeight="1" thickBot="1" thickTop="1">
      <c r="A85" s="71"/>
      <c r="B85" s="72"/>
      <c r="C85" s="137" t="s">
        <v>748</v>
      </c>
      <c r="D85" s="58"/>
      <c r="E85" s="51"/>
    </row>
    <row r="86" spans="1:5" ht="19.5" customHeight="1" thickBot="1" thickTop="1">
      <c r="A86" s="31">
        <v>41</v>
      </c>
      <c r="B86" s="52" t="s">
        <v>884</v>
      </c>
      <c r="C86" s="129" t="s">
        <v>749</v>
      </c>
      <c r="D86" s="57"/>
      <c r="E86" s="57"/>
    </row>
    <row r="87" spans="1:5" ht="19.5" customHeight="1" thickTop="1">
      <c r="A87" s="104"/>
      <c r="B87" s="105"/>
      <c r="C87" s="55"/>
      <c r="D87" s="106"/>
      <c r="E87" s="107"/>
    </row>
    <row r="88" spans="1:5" ht="19.5" customHeight="1" thickBot="1">
      <c r="A88" s="37">
        <v>22</v>
      </c>
      <c r="B88" s="52" t="s">
        <v>886</v>
      </c>
      <c r="C88" s="68"/>
      <c r="D88" s="51"/>
      <c r="E88" s="51"/>
    </row>
    <row r="89" spans="1:5" ht="19.5" customHeight="1" thickBot="1" thickTop="1">
      <c r="A89" s="71"/>
      <c r="B89" s="72"/>
      <c r="C89" s="137" t="s">
        <v>750</v>
      </c>
      <c r="D89" s="51"/>
      <c r="E89" s="51"/>
    </row>
    <row r="90" spans="1:5" ht="19.5" customHeight="1" thickBot="1" thickTop="1">
      <c r="A90" s="35"/>
      <c r="B90" s="52" t="s">
        <v>472</v>
      </c>
      <c r="C90" s="129" t="s">
        <v>474</v>
      </c>
      <c r="D90" s="58"/>
      <c r="E90" s="51"/>
    </row>
    <row r="91" spans="1:5" ht="19.5" customHeight="1" thickBot="1" thickTop="1">
      <c r="A91" s="104"/>
      <c r="B91" s="105"/>
      <c r="C91" s="55"/>
      <c r="D91" s="137" t="s">
        <v>750</v>
      </c>
      <c r="E91" s="107"/>
    </row>
    <row r="92" spans="1:5" ht="19.5" customHeight="1" thickBot="1" thickTop="1">
      <c r="A92" s="35">
        <v>57</v>
      </c>
      <c r="B92" s="52" t="s">
        <v>891</v>
      </c>
      <c r="C92" s="73"/>
      <c r="D92" s="129" t="s">
        <v>879</v>
      </c>
      <c r="E92" s="56"/>
    </row>
    <row r="93" spans="1:5" ht="19.5" customHeight="1" thickBot="1" thickTop="1">
      <c r="A93" s="71"/>
      <c r="B93" s="72"/>
      <c r="C93" s="137" t="s">
        <v>752</v>
      </c>
      <c r="D93" s="58"/>
      <c r="E93" s="58"/>
    </row>
    <row r="94" spans="1:5" ht="19.5" customHeight="1" thickBot="1" thickTop="1">
      <c r="A94" s="36">
        <v>91</v>
      </c>
      <c r="B94" s="52" t="s">
        <v>894</v>
      </c>
      <c r="C94" s="129" t="s">
        <v>753</v>
      </c>
      <c r="D94" s="57"/>
      <c r="E94" s="58"/>
    </row>
    <row r="95" spans="1:5" ht="19.5" customHeight="1" thickBot="1" thickTop="1">
      <c r="A95" s="104"/>
      <c r="B95" s="105"/>
      <c r="C95" s="55"/>
      <c r="D95" s="106"/>
      <c r="E95" s="137" t="s">
        <v>759</v>
      </c>
    </row>
    <row r="96" spans="1:5" ht="19.5" customHeight="1" thickBot="1" thickTop="1">
      <c r="A96" s="36">
        <v>79</v>
      </c>
      <c r="B96" s="52" t="s">
        <v>897</v>
      </c>
      <c r="C96" s="148"/>
      <c r="D96" s="51"/>
      <c r="E96" s="129" t="s">
        <v>898</v>
      </c>
    </row>
    <row r="97" spans="1:5" ht="19.5" customHeight="1" thickBot="1" thickTop="1">
      <c r="A97" s="71"/>
      <c r="B97" s="72"/>
      <c r="C97" s="137" t="s">
        <v>754</v>
      </c>
      <c r="D97" s="51"/>
      <c r="E97" s="74"/>
    </row>
    <row r="98" spans="1:5" ht="19.5" customHeight="1" thickBot="1" thickTop="1">
      <c r="A98" s="35">
        <v>53</v>
      </c>
      <c r="B98" s="52" t="s">
        <v>901</v>
      </c>
      <c r="C98" s="129" t="s">
        <v>755</v>
      </c>
      <c r="D98" s="58"/>
      <c r="E98" s="58"/>
    </row>
    <row r="99" spans="1:5" ht="19.5" customHeight="1" thickBot="1" thickTop="1">
      <c r="A99" s="104"/>
      <c r="B99" s="105"/>
      <c r="C99" s="55"/>
      <c r="D99" s="138" t="s">
        <v>759</v>
      </c>
      <c r="E99" s="107"/>
    </row>
    <row r="100" spans="1:5" ht="19.5" customHeight="1" thickBot="1" thickTop="1">
      <c r="A100" s="35">
        <v>115</v>
      </c>
      <c r="B100" s="52" t="s">
        <v>904</v>
      </c>
      <c r="C100" s="73"/>
      <c r="D100" s="129" t="s">
        <v>880</v>
      </c>
      <c r="E100" s="57"/>
    </row>
    <row r="101" spans="1:5" ht="19.5" customHeight="1" thickBot="1" thickTop="1">
      <c r="A101" s="71"/>
      <c r="B101" s="72"/>
      <c r="C101" s="137" t="s">
        <v>759</v>
      </c>
      <c r="D101" s="58"/>
      <c r="E101" s="51"/>
    </row>
    <row r="102" spans="1:5" ht="19.5" customHeight="1" thickBot="1" thickTop="1">
      <c r="A102" s="31">
        <v>33</v>
      </c>
      <c r="B102" s="52" t="s">
        <v>907</v>
      </c>
      <c r="C102" s="129" t="s">
        <v>760</v>
      </c>
      <c r="D102" s="57"/>
      <c r="E102" s="57"/>
    </row>
    <row r="103" spans="1:5" ht="19.5" customHeight="1" thickTop="1">
      <c r="A103" s="104"/>
      <c r="B103" s="105"/>
      <c r="C103" s="55"/>
      <c r="D103" s="106"/>
      <c r="E103" s="107"/>
    </row>
    <row r="104" spans="1:5" ht="19.5" customHeight="1" thickBot="1">
      <c r="A104" s="37">
        <v>23</v>
      </c>
      <c r="B104" s="52" t="s">
        <v>910</v>
      </c>
      <c r="C104" s="68"/>
      <c r="D104" s="51"/>
      <c r="E104" s="51"/>
    </row>
    <row r="105" spans="1:5" ht="19.5" customHeight="1" thickBot="1" thickTop="1">
      <c r="A105" s="71"/>
      <c r="B105" s="72"/>
      <c r="C105" s="137" t="s">
        <v>761</v>
      </c>
      <c r="D105" s="51"/>
      <c r="E105" s="51"/>
    </row>
    <row r="106" spans="1:5" ht="19.5" customHeight="1" thickBot="1" thickTop="1">
      <c r="A106" s="35"/>
      <c r="B106" s="52" t="s">
        <v>472</v>
      </c>
      <c r="C106" s="129" t="s">
        <v>474</v>
      </c>
      <c r="D106" s="58"/>
      <c r="E106" s="51"/>
    </row>
    <row r="107" spans="1:5" ht="19.5" customHeight="1" thickBot="1" thickTop="1">
      <c r="A107" s="104"/>
      <c r="B107" s="105"/>
      <c r="C107" s="55"/>
      <c r="D107" s="137" t="s">
        <v>761</v>
      </c>
      <c r="E107" s="107"/>
    </row>
    <row r="108" spans="1:5" ht="19.5" customHeight="1" thickBot="1" thickTop="1">
      <c r="A108" s="35">
        <v>63</v>
      </c>
      <c r="B108" s="52" t="s">
        <v>911</v>
      </c>
      <c r="C108" s="73"/>
      <c r="D108" s="129" t="s">
        <v>882</v>
      </c>
      <c r="E108" s="56"/>
    </row>
    <row r="109" spans="1:5" ht="19.5" customHeight="1" thickBot="1" thickTop="1">
      <c r="A109" s="71"/>
      <c r="B109" s="72"/>
      <c r="C109" s="137" t="s">
        <v>763</v>
      </c>
      <c r="D109" s="58"/>
      <c r="E109" s="58"/>
    </row>
    <row r="110" spans="1:5" ht="19.5" customHeight="1" thickBot="1" thickTop="1">
      <c r="A110" s="36">
        <v>107</v>
      </c>
      <c r="B110" s="52" t="s">
        <v>912</v>
      </c>
      <c r="C110" s="129" t="s">
        <v>764</v>
      </c>
      <c r="D110" s="57"/>
      <c r="E110" s="58"/>
    </row>
    <row r="111" spans="1:5" ht="19.5" customHeight="1" thickBot="1" thickTop="1">
      <c r="A111" s="104"/>
      <c r="B111" s="105"/>
      <c r="C111" s="55"/>
      <c r="D111" s="106"/>
      <c r="E111" s="137" t="s">
        <v>770</v>
      </c>
    </row>
    <row r="112" spans="1:5" ht="19.5" customHeight="1" thickBot="1" thickTop="1">
      <c r="A112" s="36">
        <v>84</v>
      </c>
      <c r="B112" s="52" t="s">
        <v>914</v>
      </c>
      <c r="C112" s="148"/>
      <c r="D112" s="51"/>
      <c r="E112" s="129" t="s">
        <v>913</v>
      </c>
    </row>
    <row r="113" spans="1:5" ht="19.5" customHeight="1" thickBot="1" thickTop="1">
      <c r="A113" s="71"/>
      <c r="B113" s="72"/>
      <c r="C113" s="137" t="s">
        <v>765</v>
      </c>
      <c r="D113" s="51"/>
      <c r="E113" s="58"/>
    </row>
    <row r="114" spans="1:5" ht="19.5" customHeight="1" thickBot="1" thickTop="1">
      <c r="A114" s="35">
        <v>123</v>
      </c>
      <c r="B114" s="52" t="s">
        <v>917</v>
      </c>
      <c r="C114" s="129" t="s">
        <v>766</v>
      </c>
      <c r="D114" s="58"/>
      <c r="E114" s="58"/>
    </row>
    <row r="115" spans="1:5" ht="19.5" customHeight="1" thickBot="1" thickTop="1">
      <c r="A115" s="104"/>
      <c r="B115" s="105"/>
      <c r="C115" s="55"/>
      <c r="D115" s="138" t="s">
        <v>770</v>
      </c>
      <c r="E115" s="107"/>
    </row>
    <row r="116" spans="1:5" ht="19.5" customHeight="1" thickBot="1" thickTop="1">
      <c r="A116" s="35">
        <v>94</v>
      </c>
      <c r="B116" s="52" t="s">
        <v>920</v>
      </c>
      <c r="C116" s="73"/>
      <c r="D116" s="129" t="s">
        <v>883</v>
      </c>
      <c r="E116" s="57"/>
    </row>
    <row r="117" spans="1:5" ht="19.5" customHeight="1" thickBot="1" thickTop="1">
      <c r="A117" s="71"/>
      <c r="B117" s="72"/>
      <c r="C117" s="137" t="s">
        <v>770</v>
      </c>
      <c r="D117" s="58"/>
      <c r="E117" s="51"/>
    </row>
    <row r="118" spans="1:5" ht="19.5" customHeight="1" thickBot="1" thickTop="1">
      <c r="A118" s="31">
        <v>48</v>
      </c>
      <c r="B118" s="52" t="s">
        <v>923</v>
      </c>
      <c r="C118" s="129" t="s">
        <v>771</v>
      </c>
      <c r="D118" s="57"/>
      <c r="E118" s="57"/>
    </row>
    <row r="119" spans="1:5" ht="19.5" customHeight="1" thickTop="1">
      <c r="A119" s="104"/>
      <c r="B119" s="105"/>
      <c r="C119" s="55"/>
      <c r="D119" s="106"/>
      <c r="E119" s="107"/>
    </row>
    <row r="120" spans="1:5" ht="19.5" customHeight="1" thickBot="1">
      <c r="A120" s="37">
        <v>24</v>
      </c>
      <c r="B120" s="52" t="s">
        <v>926</v>
      </c>
      <c r="C120" s="73"/>
      <c r="D120" s="51"/>
      <c r="E120" s="51"/>
    </row>
    <row r="121" spans="1:5" ht="19.5" customHeight="1" thickBot="1" thickTop="1">
      <c r="A121" s="71"/>
      <c r="B121" s="72"/>
      <c r="C121" s="137" t="s">
        <v>773</v>
      </c>
      <c r="D121" s="51"/>
      <c r="E121" s="51"/>
    </row>
    <row r="122" spans="1:5" ht="19.5" customHeight="1" thickBot="1" thickTop="1">
      <c r="A122" s="35"/>
      <c r="B122" s="52" t="s">
        <v>472</v>
      </c>
      <c r="C122" s="129" t="s">
        <v>474</v>
      </c>
      <c r="D122" s="58"/>
      <c r="E122" s="51"/>
    </row>
    <row r="123" spans="1:5" ht="19.5" customHeight="1" thickBot="1" thickTop="1">
      <c r="A123" s="104"/>
      <c r="B123" s="105"/>
      <c r="C123" s="55"/>
      <c r="D123" s="137" t="s">
        <v>773</v>
      </c>
      <c r="E123" s="107"/>
    </row>
    <row r="124" spans="1:5" ht="19.5" customHeight="1" thickBot="1" thickTop="1">
      <c r="A124" s="35">
        <v>83</v>
      </c>
      <c r="B124" s="52" t="s">
        <v>928</v>
      </c>
      <c r="C124" s="73"/>
      <c r="D124" s="129" t="s">
        <v>885</v>
      </c>
      <c r="E124" s="56"/>
    </row>
    <row r="125" spans="1:5" ht="19.5" customHeight="1" thickBot="1" thickTop="1">
      <c r="A125" s="71"/>
      <c r="B125" s="72"/>
      <c r="C125" s="137" t="s">
        <v>775</v>
      </c>
      <c r="D125" s="58"/>
      <c r="E125" s="58"/>
    </row>
    <row r="126" spans="1:5" ht="19.5" customHeight="1" thickBot="1" thickTop="1">
      <c r="A126" s="36">
        <v>67</v>
      </c>
      <c r="B126" s="52" t="s">
        <v>929</v>
      </c>
      <c r="C126" s="129" t="s">
        <v>776</v>
      </c>
      <c r="D126" s="57"/>
      <c r="E126" s="58"/>
    </row>
    <row r="127" spans="1:5" ht="19.5" customHeight="1" thickBot="1" thickTop="1">
      <c r="A127" s="104"/>
      <c r="B127" s="105"/>
      <c r="C127" s="55"/>
      <c r="D127" s="106"/>
      <c r="E127" s="137" t="s">
        <v>773</v>
      </c>
    </row>
    <row r="128" spans="1:5" ht="19.5" customHeight="1" thickBot="1" thickTop="1">
      <c r="A128" s="36">
        <v>96</v>
      </c>
      <c r="B128" s="52" t="s">
        <v>930</v>
      </c>
      <c r="C128" s="148"/>
      <c r="D128" s="51"/>
      <c r="E128" s="129" t="s">
        <v>915</v>
      </c>
    </row>
    <row r="129" spans="1:5" ht="19.5" customHeight="1" thickBot="1" thickTop="1">
      <c r="A129" s="71"/>
      <c r="B129" s="72"/>
      <c r="C129" s="137" t="s">
        <v>777</v>
      </c>
      <c r="D129" s="51"/>
      <c r="E129" s="74"/>
    </row>
    <row r="130" spans="1:5" ht="19.5" customHeight="1" thickBot="1" thickTop="1">
      <c r="A130" s="35">
        <v>140</v>
      </c>
      <c r="B130" s="52" t="s">
        <v>931</v>
      </c>
      <c r="C130" s="129" t="s">
        <v>778</v>
      </c>
      <c r="D130" s="58"/>
      <c r="E130" s="58"/>
    </row>
    <row r="131" spans="1:5" ht="19.5" customHeight="1" thickBot="1" thickTop="1">
      <c r="A131" s="104"/>
      <c r="B131" s="105"/>
      <c r="C131" s="55"/>
      <c r="D131" s="138" t="s">
        <v>777</v>
      </c>
      <c r="E131" s="107"/>
    </row>
    <row r="132" spans="1:5" ht="19.5" customHeight="1" thickBot="1" thickTop="1">
      <c r="A132" s="35">
        <v>128</v>
      </c>
      <c r="B132" s="52" t="s">
        <v>932</v>
      </c>
      <c r="C132" s="73"/>
      <c r="D132" s="129" t="s">
        <v>704</v>
      </c>
      <c r="E132" s="57"/>
    </row>
    <row r="133" spans="1:4" ht="19.5" customHeight="1" thickBot="1" thickTop="1">
      <c r="A133" s="71"/>
      <c r="B133" s="72"/>
      <c r="C133" s="137" t="s">
        <v>780</v>
      </c>
      <c r="D133" s="58"/>
    </row>
    <row r="134" spans="1:4" ht="19.5" customHeight="1" thickBot="1" thickTop="1">
      <c r="A134" s="31">
        <v>40</v>
      </c>
      <c r="B134" s="52" t="s">
        <v>933</v>
      </c>
      <c r="C134" s="129" t="s">
        <v>781</v>
      </c>
      <c r="D134" s="57"/>
    </row>
    <row r="135" spans="1:5" s="38" customFormat="1" ht="30.75" customHeight="1" thickTop="1">
      <c r="A135" s="39"/>
      <c r="B135" s="213" t="s">
        <v>171</v>
      </c>
      <c r="C135" s="213"/>
      <c r="D135" s="213"/>
      <c r="E135" s="213"/>
    </row>
    <row r="136" spans="1:5" s="38" customFormat="1" ht="19.5" customHeight="1">
      <c r="A136" s="43"/>
      <c r="B136" s="43" t="s">
        <v>82</v>
      </c>
      <c r="C136" s="43"/>
      <c r="D136" s="44"/>
      <c r="E136" s="44" t="s">
        <v>417</v>
      </c>
    </row>
    <row r="137" spans="1:5" s="38" customFormat="1" ht="30" customHeight="1">
      <c r="A137" s="146"/>
      <c r="B137" s="146" t="s">
        <v>697</v>
      </c>
      <c r="C137" s="146"/>
      <c r="D137" s="149"/>
      <c r="E137" s="147" t="s">
        <v>94</v>
      </c>
    </row>
    <row r="138" spans="1:5" s="38" customFormat="1" ht="30" customHeight="1" hidden="1">
      <c r="A138" s="146"/>
      <c r="B138" s="146"/>
      <c r="C138" s="146"/>
      <c r="D138" s="149"/>
      <c r="E138" s="147"/>
    </row>
    <row r="139" spans="1:5" ht="19.5" customHeight="1" thickBot="1">
      <c r="A139" s="37">
        <v>25</v>
      </c>
      <c r="B139" s="52" t="s">
        <v>934</v>
      </c>
      <c r="C139" s="68"/>
      <c r="D139" s="51"/>
      <c r="E139" s="51"/>
    </row>
    <row r="140" spans="1:5" ht="19.5" customHeight="1" thickBot="1" thickTop="1">
      <c r="A140" s="71"/>
      <c r="B140" s="72"/>
      <c r="C140" s="137" t="s">
        <v>782</v>
      </c>
      <c r="D140" s="51"/>
      <c r="E140" s="51"/>
    </row>
    <row r="141" spans="1:5" ht="19.5" customHeight="1" thickBot="1" thickTop="1">
      <c r="A141" s="35">
        <v>87</v>
      </c>
      <c r="B141" s="52" t="s">
        <v>935</v>
      </c>
      <c r="C141" s="129" t="s">
        <v>783</v>
      </c>
      <c r="D141" s="58"/>
      <c r="E141" s="51"/>
    </row>
    <row r="142" spans="1:5" s="103" customFormat="1" ht="19.5" customHeight="1" thickBot="1" thickTop="1">
      <c r="A142" s="104"/>
      <c r="B142" s="105"/>
      <c r="C142" s="55"/>
      <c r="D142" s="137" t="s">
        <v>784</v>
      </c>
      <c r="E142" s="107"/>
    </row>
    <row r="143" spans="1:5" ht="19.5" customHeight="1" thickBot="1" thickTop="1">
      <c r="A143" s="35">
        <v>104</v>
      </c>
      <c r="B143" s="52" t="s">
        <v>936</v>
      </c>
      <c r="C143" s="73"/>
      <c r="D143" s="129" t="s">
        <v>887</v>
      </c>
      <c r="E143" s="56"/>
    </row>
    <row r="144" spans="1:5" ht="19.5" customHeight="1" thickBot="1" thickTop="1">
      <c r="A144" s="71"/>
      <c r="B144" s="72"/>
      <c r="C144" s="137" t="s">
        <v>784</v>
      </c>
      <c r="D144" s="58"/>
      <c r="E144" s="58"/>
    </row>
    <row r="145" spans="1:5" ht="19.5" customHeight="1" thickBot="1" thickTop="1">
      <c r="A145" s="36">
        <v>59</v>
      </c>
      <c r="B145" s="52" t="s">
        <v>937</v>
      </c>
      <c r="C145" s="129" t="s">
        <v>785</v>
      </c>
      <c r="D145" s="57"/>
      <c r="E145" s="58"/>
    </row>
    <row r="146" spans="1:5" s="103" customFormat="1" ht="19.5" customHeight="1" thickBot="1" thickTop="1">
      <c r="A146" s="104"/>
      <c r="B146" s="105"/>
      <c r="C146" s="55"/>
      <c r="D146" s="106"/>
      <c r="E146" s="137" t="s">
        <v>787</v>
      </c>
    </row>
    <row r="147" spans="1:5" ht="19.5" customHeight="1" thickBot="1" thickTop="1">
      <c r="A147" s="36">
        <v>86</v>
      </c>
      <c r="B147" s="52" t="s">
        <v>938</v>
      </c>
      <c r="C147" s="148"/>
      <c r="D147" s="51"/>
      <c r="E147" s="129" t="s">
        <v>916</v>
      </c>
    </row>
    <row r="148" spans="1:5" ht="19.5" customHeight="1" thickBot="1" thickTop="1">
      <c r="A148" s="71"/>
      <c r="B148" s="72"/>
      <c r="C148" s="137" t="s">
        <v>787</v>
      </c>
      <c r="D148" s="51"/>
      <c r="E148" s="58"/>
    </row>
    <row r="149" spans="1:5" ht="19.5" customHeight="1" thickBot="1" thickTop="1">
      <c r="A149" s="35">
        <v>125</v>
      </c>
      <c r="B149" s="52" t="s">
        <v>939</v>
      </c>
      <c r="C149" s="129" t="s">
        <v>788</v>
      </c>
      <c r="D149" s="58"/>
      <c r="E149" s="58"/>
    </row>
    <row r="150" spans="1:5" s="103" customFormat="1" ht="19.5" customHeight="1" thickBot="1" thickTop="1">
      <c r="A150" s="104"/>
      <c r="B150" s="105"/>
      <c r="C150" s="55"/>
      <c r="D150" s="138" t="s">
        <v>787</v>
      </c>
      <c r="E150" s="107"/>
    </row>
    <row r="151" spans="1:5" ht="19.5" customHeight="1" thickBot="1" thickTop="1">
      <c r="A151" s="35">
        <v>98</v>
      </c>
      <c r="B151" s="52" t="s">
        <v>940</v>
      </c>
      <c r="C151" s="73"/>
      <c r="D151" s="129" t="s">
        <v>888</v>
      </c>
      <c r="E151" s="57"/>
    </row>
    <row r="152" spans="1:5" ht="19.5" customHeight="1" thickBot="1" thickTop="1">
      <c r="A152" s="71"/>
      <c r="B152" s="72"/>
      <c r="C152" s="137" t="s">
        <v>791</v>
      </c>
      <c r="D152" s="58"/>
      <c r="E152" s="51"/>
    </row>
    <row r="153" spans="1:5" ht="19.5" customHeight="1" thickBot="1" thickTop="1">
      <c r="A153" s="31">
        <v>38</v>
      </c>
      <c r="B153" s="52" t="s">
        <v>941</v>
      </c>
      <c r="C153" s="129" t="s">
        <v>792</v>
      </c>
      <c r="D153" s="57"/>
      <c r="E153" s="57"/>
    </row>
    <row r="154" spans="1:5" s="103" customFormat="1" ht="19.5" customHeight="1" thickTop="1">
      <c r="A154" s="104"/>
      <c r="B154" s="105"/>
      <c r="C154" s="55"/>
      <c r="D154" s="106"/>
      <c r="E154" s="107"/>
    </row>
    <row r="155" spans="1:5" ht="19.5" customHeight="1" thickBot="1">
      <c r="A155" s="37">
        <v>26</v>
      </c>
      <c r="B155" s="52" t="s">
        <v>942</v>
      </c>
      <c r="C155" s="68"/>
      <c r="D155" s="51"/>
      <c r="E155" s="51"/>
    </row>
    <row r="156" spans="1:5" ht="19.5" customHeight="1" thickBot="1" thickTop="1">
      <c r="A156" s="71"/>
      <c r="B156" s="72"/>
      <c r="C156" s="137" t="s">
        <v>794</v>
      </c>
      <c r="D156" s="51"/>
      <c r="E156" s="51"/>
    </row>
    <row r="157" spans="1:5" ht="19.5" customHeight="1" thickBot="1" thickTop="1">
      <c r="A157" s="35">
        <v>131</v>
      </c>
      <c r="B157" s="52" t="s">
        <v>943</v>
      </c>
      <c r="C157" s="129" t="s">
        <v>795</v>
      </c>
      <c r="D157" s="58"/>
      <c r="E157" s="51"/>
    </row>
    <row r="158" spans="1:5" s="103" customFormat="1" ht="19.5" customHeight="1" thickBot="1" thickTop="1">
      <c r="A158" s="104"/>
      <c r="B158" s="105"/>
      <c r="C158" s="55"/>
      <c r="D158" s="137" t="s">
        <v>794</v>
      </c>
      <c r="E158" s="107"/>
    </row>
    <row r="159" spans="1:5" ht="19.5" customHeight="1" thickBot="1" thickTop="1">
      <c r="A159" s="35">
        <v>136</v>
      </c>
      <c r="B159" s="52" t="s">
        <v>944</v>
      </c>
      <c r="C159" s="73"/>
      <c r="D159" s="129" t="s">
        <v>889</v>
      </c>
      <c r="E159" s="56"/>
    </row>
    <row r="160" spans="1:5" ht="19.5" customHeight="1" thickBot="1" thickTop="1">
      <c r="A160" s="71"/>
      <c r="B160" s="72"/>
      <c r="C160" s="137" t="s">
        <v>797</v>
      </c>
      <c r="D160" s="58"/>
      <c r="E160" s="58"/>
    </row>
    <row r="161" spans="1:5" ht="19.5" customHeight="1" thickBot="1" thickTop="1">
      <c r="A161" s="36">
        <v>122</v>
      </c>
      <c r="B161" s="52" t="s">
        <v>945</v>
      </c>
      <c r="C161" s="129" t="s">
        <v>798</v>
      </c>
      <c r="D161" s="57"/>
      <c r="E161" s="58"/>
    </row>
    <row r="162" spans="1:5" s="103" customFormat="1" ht="19.5" customHeight="1" thickBot="1" thickTop="1">
      <c r="A162" s="104"/>
      <c r="B162" s="105"/>
      <c r="C162" s="55"/>
      <c r="D162" s="106"/>
      <c r="E162" s="137" t="s">
        <v>794</v>
      </c>
    </row>
    <row r="163" spans="1:5" ht="19.5" customHeight="1" thickBot="1" thickTop="1">
      <c r="A163" s="36">
        <v>72</v>
      </c>
      <c r="B163" s="52" t="s">
        <v>946</v>
      </c>
      <c r="C163" s="148"/>
      <c r="D163" s="51"/>
      <c r="E163" s="129" t="s">
        <v>918</v>
      </c>
    </row>
    <row r="164" spans="1:5" ht="19.5" customHeight="1" thickBot="1" thickTop="1">
      <c r="A164" s="71"/>
      <c r="B164" s="72"/>
      <c r="C164" s="137" t="s">
        <v>799</v>
      </c>
      <c r="D164" s="51"/>
      <c r="E164" s="74"/>
    </row>
    <row r="165" spans="1:5" ht="19.5" customHeight="1" thickBot="1" thickTop="1">
      <c r="A165" s="35">
        <v>108</v>
      </c>
      <c r="B165" s="52" t="s">
        <v>947</v>
      </c>
      <c r="C165" s="129" t="s">
        <v>800</v>
      </c>
      <c r="D165" s="58"/>
      <c r="E165" s="58"/>
    </row>
    <row r="166" spans="1:5" s="103" customFormat="1" ht="19.5" customHeight="1" thickBot="1" thickTop="1">
      <c r="A166" s="104"/>
      <c r="B166" s="105"/>
      <c r="C166" s="55"/>
      <c r="D166" s="138" t="s">
        <v>803</v>
      </c>
      <c r="E166" s="107"/>
    </row>
    <row r="167" spans="1:5" ht="19.5" customHeight="1" thickBot="1" thickTop="1">
      <c r="A167" s="35">
        <v>119</v>
      </c>
      <c r="B167" s="52" t="s">
        <v>948</v>
      </c>
      <c r="C167" s="73"/>
      <c r="D167" s="129" t="s">
        <v>890</v>
      </c>
      <c r="E167" s="57"/>
    </row>
    <row r="168" spans="1:5" ht="19.5" customHeight="1" thickBot="1" thickTop="1">
      <c r="A168" s="71"/>
      <c r="B168" s="72"/>
      <c r="C168" s="137" t="s">
        <v>803</v>
      </c>
      <c r="D168" s="58"/>
      <c r="E168" s="51"/>
    </row>
    <row r="169" spans="1:5" ht="19.5" customHeight="1" thickBot="1" thickTop="1">
      <c r="A169" s="31">
        <v>43</v>
      </c>
      <c r="B169" s="52" t="s">
        <v>949</v>
      </c>
      <c r="C169" s="129" t="s">
        <v>804</v>
      </c>
      <c r="D169" s="57"/>
      <c r="E169" s="57"/>
    </row>
    <row r="170" spans="1:5" s="103" customFormat="1" ht="19.5" customHeight="1" thickTop="1">
      <c r="A170" s="104"/>
      <c r="B170" s="105"/>
      <c r="C170" s="55"/>
      <c r="D170" s="106"/>
      <c r="E170" s="107"/>
    </row>
    <row r="171" spans="1:5" ht="19.5" customHeight="1" thickBot="1">
      <c r="A171" s="37">
        <v>27</v>
      </c>
      <c r="B171" s="52" t="s">
        <v>950</v>
      </c>
      <c r="C171" s="68"/>
      <c r="D171" s="51"/>
      <c r="E171" s="51"/>
    </row>
    <row r="172" spans="1:5" ht="19.5" customHeight="1" thickBot="1" thickTop="1">
      <c r="A172" s="71"/>
      <c r="B172" s="72"/>
      <c r="C172" s="137" t="s">
        <v>805</v>
      </c>
      <c r="D172" s="51"/>
      <c r="E172" s="51"/>
    </row>
    <row r="173" spans="1:5" ht="19.5" customHeight="1" thickBot="1" thickTop="1">
      <c r="A173" s="35">
        <v>132</v>
      </c>
      <c r="B173" s="52" t="s">
        <v>951</v>
      </c>
      <c r="C173" s="129" t="s">
        <v>806</v>
      </c>
      <c r="D173" s="58"/>
      <c r="E173" s="51"/>
    </row>
    <row r="174" spans="1:5" s="103" customFormat="1" ht="19.5" customHeight="1" thickBot="1" thickTop="1">
      <c r="A174" s="104"/>
      <c r="B174" s="105"/>
      <c r="C174" s="55"/>
      <c r="D174" s="137" t="s">
        <v>805</v>
      </c>
      <c r="E174" s="107"/>
    </row>
    <row r="175" spans="1:5" ht="19.5" customHeight="1" thickBot="1" thickTop="1">
      <c r="A175" s="35">
        <v>51</v>
      </c>
      <c r="B175" s="52" t="s">
        <v>952</v>
      </c>
      <c r="C175" s="73"/>
      <c r="D175" s="129" t="s">
        <v>892</v>
      </c>
      <c r="E175" s="56"/>
    </row>
    <row r="176" spans="1:5" ht="19.5" customHeight="1" thickBot="1" thickTop="1">
      <c r="A176" s="71"/>
      <c r="B176" s="72"/>
      <c r="C176" s="137" t="s">
        <v>808</v>
      </c>
      <c r="D176" s="58"/>
      <c r="E176" s="58"/>
    </row>
    <row r="177" spans="1:5" ht="19.5" customHeight="1" thickBot="1" thickTop="1">
      <c r="A177" s="36">
        <v>105</v>
      </c>
      <c r="B177" s="52" t="s">
        <v>953</v>
      </c>
      <c r="C177" s="129" t="s">
        <v>809</v>
      </c>
      <c r="D177" s="57"/>
      <c r="E177" s="58"/>
    </row>
    <row r="178" spans="1:5" s="103" customFormat="1" ht="19.5" customHeight="1" thickBot="1" thickTop="1">
      <c r="A178" s="104"/>
      <c r="B178" s="105"/>
      <c r="C178" s="55"/>
      <c r="D178" s="106"/>
      <c r="E178" s="137" t="s">
        <v>815</v>
      </c>
    </row>
    <row r="179" spans="1:5" ht="19.5" customHeight="1" thickBot="1" thickTop="1">
      <c r="A179" s="36">
        <v>127</v>
      </c>
      <c r="B179" s="52" t="s">
        <v>954</v>
      </c>
      <c r="C179" s="148"/>
      <c r="D179" s="51"/>
      <c r="E179" s="129" t="s">
        <v>919</v>
      </c>
    </row>
    <row r="180" spans="1:5" ht="19.5" customHeight="1" thickBot="1" thickTop="1">
      <c r="A180" s="71"/>
      <c r="B180" s="72"/>
      <c r="C180" s="137" t="s">
        <v>810</v>
      </c>
      <c r="D180" s="51"/>
      <c r="E180" s="58"/>
    </row>
    <row r="181" spans="1:5" ht="19.5" customHeight="1" thickBot="1" thickTop="1">
      <c r="A181" s="35">
        <v>138</v>
      </c>
      <c r="B181" s="52" t="s">
        <v>955</v>
      </c>
      <c r="C181" s="129" t="s">
        <v>811</v>
      </c>
      <c r="D181" s="58"/>
      <c r="E181" s="58"/>
    </row>
    <row r="182" spans="1:5" s="103" customFormat="1" ht="19.5" customHeight="1" thickBot="1" thickTop="1">
      <c r="A182" s="104"/>
      <c r="B182" s="105"/>
      <c r="C182" s="55"/>
      <c r="D182" s="138" t="s">
        <v>815</v>
      </c>
      <c r="E182" s="107"/>
    </row>
    <row r="183" spans="1:5" ht="19.5" customHeight="1" thickBot="1" thickTop="1">
      <c r="A183" s="35">
        <v>66</v>
      </c>
      <c r="B183" s="52" t="s">
        <v>956</v>
      </c>
      <c r="C183" s="73"/>
      <c r="D183" s="129" t="s">
        <v>893</v>
      </c>
      <c r="E183" s="57"/>
    </row>
    <row r="184" spans="1:5" ht="19.5" customHeight="1" thickBot="1" thickTop="1">
      <c r="A184" s="71"/>
      <c r="B184" s="72"/>
      <c r="C184" s="137" t="s">
        <v>815</v>
      </c>
      <c r="D184" s="58"/>
      <c r="E184" s="51"/>
    </row>
    <row r="185" spans="1:5" ht="19.5" customHeight="1" thickBot="1" thickTop="1">
      <c r="A185" s="31">
        <v>35</v>
      </c>
      <c r="B185" s="52" t="s">
        <v>957</v>
      </c>
      <c r="C185" s="129" t="s">
        <v>816</v>
      </c>
      <c r="D185" s="57"/>
      <c r="E185" s="57"/>
    </row>
    <row r="186" spans="1:5" s="103" customFormat="1" ht="19.5" customHeight="1" thickTop="1">
      <c r="A186" s="104"/>
      <c r="B186" s="105"/>
      <c r="C186" s="55"/>
      <c r="D186" s="106"/>
      <c r="E186" s="107"/>
    </row>
    <row r="187" spans="1:5" ht="19.5" customHeight="1" thickBot="1">
      <c r="A187" s="37">
        <v>28</v>
      </c>
      <c r="B187" s="52" t="s">
        <v>958</v>
      </c>
      <c r="C187" s="73"/>
      <c r="D187" s="51"/>
      <c r="E187" s="51"/>
    </row>
    <row r="188" spans="1:5" ht="19.5" customHeight="1" thickBot="1" thickTop="1">
      <c r="A188" s="71"/>
      <c r="B188" s="72"/>
      <c r="C188" s="137" t="s">
        <v>818</v>
      </c>
      <c r="D188" s="51"/>
      <c r="E188" s="51"/>
    </row>
    <row r="189" spans="1:5" ht="19.5" customHeight="1" thickBot="1" thickTop="1">
      <c r="A189" s="35">
        <v>65</v>
      </c>
      <c r="B189" s="52" t="s">
        <v>959</v>
      </c>
      <c r="C189" s="129" t="s">
        <v>819</v>
      </c>
      <c r="D189" s="58"/>
      <c r="E189" s="51"/>
    </row>
    <row r="190" spans="1:5" s="103" customFormat="1" ht="19.5" customHeight="1" thickBot="1" thickTop="1">
      <c r="A190" s="104"/>
      <c r="B190" s="105"/>
      <c r="C190" s="55"/>
      <c r="D190" s="137" t="s">
        <v>818</v>
      </c>
      <c r="E190" s="107"/>
    </row>
    <row r="191" spans="1:5" ht="19.5" customHeight="1" thickBot="1" thickTop="1">
      <c r="A191" s="35">
        <v>93</v>
      </c>
      <c r="B191" s="52" t="s">
        <v>960</v>
      </c>
      <c r="C191" s="73"/>
      <c r="D191" s="129" t="s">
        <v>895</v>
      </c>
      <c r="E191" s="56"/>
    </row>
    <row r="192" spans="1:5" ht="19.5" customHeight="1" thickBot="1" thickTop="1">
      <c r="A192" s="71"/>
      <c r="B192" s="72"/>
      <c r="C192" s="137" t="s">
        <v>821</v>
      </c>
      <c r="D192" s="58"/>
      <c r="E192" s="58"/>
    </row>
    <row r="193" spans="1:5" ht="19.5" customHeight="1" thickBot="1" thickTop="1">
      <c r="A193" s="36">
        <v>55</v>
      </c>
      <c r="B193" s="52" t="s">
        <v>961</v>
      </c>
      <c r="C193" s="129" t="s">
        <v>822</v>
      </c>
      <c r="D193" s="57"/>
      <c r="E193" s="58"/>
    </row>
    <row r="194" spans="1:5" s="103" customFormat="1" ht="19.5" customHeight="1" thickBot="1" thickTop="1">
      <c r="A194" s="104"/>
      <c r="B194" s="105"/>
      <c r="C194" s="55"/>
      <c r="D194" s="106"/>
      <c r="E194" s="137" t="s">
        <v>818</v>
      </c>
    </row>
    <row r="195" spans="1:5" ht="19.5" customHeight="1" thickBot="1" thickTop="1">
      <c r="A195" s="36">
        <v>50</v>
      </c>
      <c r="B195" s="52" t="s">
        <v>962</v>
      </c>
      <c r="C195" s="148"/>
      <c r="D195" s="51"/>
      <c r="E195" s="129" t="s">
        <v>921</v>
      </c>
    </row>
    <row r="196" spans="1:5" ht="19.5" customHeight="1" thickBot="1" thickTop="1">
      <c r="A196" s="71"/>
      <c r="B196" s="72"/>
      <c r="C196" s="137" t="s">
        <v>823</v>
      </c>
      <c r="D196" s="51"/>
      <c r="E196" s="74"/>
    </row>
    <row r="197" spans="1:5" ht="19.5" customHeight="1" thickBot="1" thickTop="1">
      <c r="A197" s="35">
        <v>102</v>
      </c>
      <c r="B197" s="52" t="s">
        <v>963</v>
      </c>
      <c r="C197" s="129" t="s">
        <v>824</v>
      </c>
      <c r="D197" s="58"/>
      <c r="E197" s="58"/>
    </row>
    <row r="198" spans="1:5" s="103" customFormat="1" ht="19.5" customHeight="1" thickBot="1" thickTop="1">
      <c r="A198" s="104"/>
      <c r="B198" s="105"/>
      <c r="C198" s="55"/>
      <c r="D198" s="138" t="s">
        <v>823</v>
      </c>
      <c r="E198" s="107"/>
    </row>
    <row r="199" spans="1:5" ht="19.5" customHeight="1" thickBot="1" thickTop="1">
      <c r="A199" s="35">
        <v>64</v>
      </c>
      <c r="B199" s="52" t="s">
        <v>964</v>
      </c>
      <c r="C199" s="73"/>
      <c r="D199" s="129" t="s">
        <v>896</v>
      </c>
      <c r="E199" s="57"/>
    </row>
    <row r="200" spans="1:5" ht="19.5" customHeight="1" thickBot="1" thickTop="1">
      <c r="A200" s="71"/>
      <c r="B200" s="72"/>
      <c r="C200" s="137" t="s">
        <v>826</v>
      </c>
      <c r="D200" s="58"/>
      <c r="E200" s="51"/>
    </row>
    <row r="201" spans="1:5" ht="19.5" customHeight="1" thickBot="1" thickTop="1">
      <c r="A201" s="31">
        <v>46</v>
      </c>
      <c r="B201" s="52" t="s">
        <v>965</v>
      </c>
      <c r="C201" s="129" t="s">
        <v>827</v>
      </c>
      <c r="D201" s="57"/>
      <c r="E201" s="57"/>
    </row>
    <row r="202" spans="1:5" ht="30.75" thickTop="1">
      <c r="A202" s="39"/>
      <c r="B202" s="213" t="s">
        <v>171</v>
      </c>
      <c r="C202" s="213"/>
      <c r="D202" s="213"/>
      <c r="E202" s="213"/>
    </row>
    <row r="203" spans="1:5" ht="19.5" customHeight="1">
      <c r="A203" s="43"/>
      <c r="B203" s="43" t="s">
        <v>82</v>
      </c>
      <c r="C203" s="43"/>
      <c r="D203" s="44"/>
      <c r="E203" s="44" t="s">
        <v>417</v>
      </c>
    </row>
    <row r="204" spans="1:5" s="38" customFormat="1" ht="30" customHeight="1">
      <c r="A204" s="146"/>
      <c r="B204" s="146" t="s">
        <v>697</v>
      </c>
      <c r="C204" s="146"/>
      <c r="D204" s="149"/>
      <c r="E204" s="147" t="s">
        <v>95</v>
      </c>
    </row>
    <row r="205" spans="1:5" s="38" customFormat="1" ht="30" customHeight="1" hidden="1">
      <c r="A205" s="146"/>
      <c r="B205" s="146"/>
      <c r="C205" s="146"/>
      <c r="D205" s="149"/>
      <c r="E205" s="147"/>
    </row>
    <row r="206" spans="1:5" ht="19.5" customHeight="1" thickBot="1">
      <c r="A206" s="37">
        <v>29</v>
      </c>
      <c r="B206" s="52" t="s">
        <v>966</v>
      </c>
      <c r="C206" s="68"/>
      <c r="D206" s="51"/>
      <c r="E206" s="51"/>
    </row>
    <row r="207" spans="1:5" ht="19.5" customHeight="1" thickBot="1" thickTop="1">
      <c r="A207" s="71"/>
      <c r="B207" s="72"/>
      <c r="C207" s="137" t="s">
        <v>828</v>
      </c>
      <c r="D207" s="51"/>
      <c r="E207" s="51"/>
    </row>
    <row r="208" spans="1:5" ht="19.5" customHeight="1" thickBot="1" thickTop="1">
      <c r="A208" s="35">
        <v>117</v>
      </c>
      <c r="B208" s="52" t="s">
        <v>967</v>
      </c>
      <c r="C208" s="129" t="s">
        <v>829</v>
      </c>
      <c r="D208" s="58"/>
      <c r="E208" s="51"/>
    </row>
    <row r="209" spans="1:5" ht="19.5" customHeight="1" thickBot="1" thickTop="1">
      <c r="A209" s="104"/>
      <c r="B209" s="105"/>
      <c r="C209" s="55"/>
      <c r="D209" s="137" t="s">
        <v>828</v>
      </c>
      <c r="E209" s="107"/>
    </row>
    <row r="210" spans="1:5" ht="19.5" customHeight="1" thickBot="1" thickTop="1">
      <c r="A210" s="35">
        <v>68</v>
      </c>
      <c r="B210" s="52" t="s">
        <v>968</v>
      </c>
      <c r="C210" s="73"/>
      <c r="D210" s="129" t="s">
        <v>899</v>
      </c>
      <c r="E210" s="56"/>
    </row>
    <row r="211" spans="1:5" ht="19.5" customHeight="1" thickBot="1" thickTop="1">
      <c r="A211" s="71"/>
      <c r="B211" s="72"/>
      <c r="C211" s="137" t="s">
        <v>830</v>
      </c>
      <c r="D211" s="58"/>
      <c r="E211" s="58"/>
    </row>
    <row r="212" spans="1:5" ht="19.5" customHeight="1" thickBot="1" thickTop="1">
      <c r="A212" s="36">
        <v>97</v>
      </c>
      <c r="B212" s="52" t="s">
        <v>969</v>
      </c>
      <c r="C212" s="129" t="s">
        <v>831</v>
      </c>
      <c r="D212" s="57"/>
      <c r="E212" s="58"/>
    </row>
    <row r="213" spans="1:5" ht="19.5" customHeight="1" thickBot="1" thickTop="1">
      <c r="A213" s="104"/>
      <c r="B213" s="105"/>
      <c r="C213" s="55"/>
      <c r="D213" s="106"/>
      <c r="E213" s="137" t="s">
        <v>837</v>
      </c>
    </row>
    <row r="214" spans="1:5" ht="19.5" customHeight="1" thickBot="1" thickTop="1">
      <c r="A214" s="36">
        <v>81</v>
      </c>
      <c r="B214" s="52" t="s">
        <v>970</v>
      </c>
      <c r="C214" s="148"/>
      <c r="D214" s="51"/>
      <c r="E214" s="129" t="s">
        <v>922</v>
      </c>
    </row>
    <row r="215" spans="1:5" ht="19.5" customHeight="1" thickBot="1" thickTop="1">
      <c r="A215" s="71"/>
      <c r="B215" s="72"/>
      <c r="C215" s="137" t="s">
        <v>832</v>
      </c>
      <c r="D215" s="51"/>
      <c r="E215" s="58"/>
    </row>
    <row r="216" spans="1:5" ht="19.5" customHeight="1" thickBot="1" thickTop="1">
      <c r="A216" s="35">
        <v>90</v>
      </c>
      <c r="B216" s="52" t="s">
        <v>971</v>
      </c>
      <c r="C216" s="129" t="s">
        <v>833</v>
      </c>
      <c r="D216" s="58"/>
      <c r="E216" s="58"/>
    </row>
    <row r="217" spans="1:5" ht="19.5" customHeight="1" thickBot="1" thickTop="1">
      <c r="A217" s="104"/>
      <c r="B217" s="105"/>
      <c r="C217" s="55"/>
      <c r="D217" s="138" t="s">
        <v>837</v>
      </c>
      <c r="E217" s="107"/>
    </row>
    <row r="218" spans="1:5" ht="19.5" customHeight="1" thickBot="1" thickTop="1">
      <c r="A218" s="35">
        <v>89</v>
      </c>
      <c r="B218" s="52" t="s">
        <v>972</v>
      </c>
      <c r="C218" s="73"/>
      <c r="D218" s="129" t="s">
        <v>900</v>
      </c>
      <c r="E218" s="57"/>
    </row>
    <row r="219" spans="1:5" ht="19.5" customHeight="1" thickBot="1" thickTop="1">
      <c r="A219" s="71"/>
      <c r="B219" s="72"/>
      <c r="C219" s="137" t="s">
        <v>837</v>
      </c>
      <c r="D219" s="58"/>
      <c r="E219" s="51"/>
    </row>
    <row r="220" spans="1:5" ht="19.5" customHeight="1" thickBot="1" thickTop="1">
      <c r="A220" s="31">
        <v>34</v>
      </c>
      <c r="B220" s="52" t="s">
        <v>973</v>
      </c>
      <c r="C220" s="129" t="s">
        <v>838</v>
      </c>
      <c r="D220" s="57"/>
      <c r="E220" s="57"/>
    </row>
    <row r="221" spans="1:5" ht="19.5" customHeight="1" thickTop="1">
      <c r="A221" s="104"/>
      <c r="B221" s="105"/>
      <c r="C221" s="55"/>
      <c r="D221" s="106"/>
      <c r="E221" s="107"/>
    </row>
    <row r="222" spans="1:5" ht="19.5" customHeight="1" thickBot="1">
      <c r="A222" s="37">
        <v>30</v>
      </c>
      <c r="B222" s="52" t="s">
        <v>974</v>
      </c>
      <c r="C222" s="68"/>
      <c r="D222" s="51"/>
      <c r="E222" s="51"/>
    </row>
    <row r="223" spans="1:5" ht="19.5" customHeight="1" thickBot="1" thickTop="1">
      <c r="A223" s="71"/>
      <c r="B223" s="72"/>
      <c r="C223" s="137" t="s">
        <v>840</v>
      </c>
      <c r="D223" s="51"/>
      <c r="E223" s="51"/>
    </row>
    <row r="224" spans="1:5" ht="19.5" customHeight="1" thickBot="1" thickTop="1">
      <c r="A224" s="35">
        <v>71</v>
      </c>
      <c r="B224" s="52" t="s">
        <v>975</v>
      </c>
      <c r="C224" s="129" t="s">
        <v>841</v>
      </c>
      <c r="D224" s="58"/>
      <c r="E224" s="51"/>
    </row>
    <row r="225" spans="1:5" ht="19.5" customHeight="1" thickBot="1" thickTop="1">
      <c r="A225" s="104"/>
      <c r="B225" s="105"/>
      <c r="C225" s="55"/>
      <c r="D225" s="137" t="s">
        <v>840</v>
      </c>
      <c r="E225" s="107"/>
    </row>
    <row r="226" spans="1:5" ht="19.5" customHeight="1" thickBot="1" thickTop="1">
      <c r="A226" s="35">
        <v>110</v>
      </c>
      <c r="B226" s="52" t="s">
        <v>976</v>
      </c>
      <c r="C226" s="73"/>
      <c r="D226" s="129" t="s">
        <v>902</v>
      </c>
      <c r="E226" s="56"/>
    </row>
    <row r="227" spans="1:5" ht="19.5" customHeight="1" thickBot="1" thickTop="1">
      <c r="A227" s="71"/>
      <c r="B227" s="72"/>
      <c r="C227" s="137" t="s">
        <v>843</v>
      </c>
      <c r="D227" s="58"/>
      <c r="E227" s="58"/>
    </row>
    <row r="228" spans="1:5" ht="19.5" customHeight="1" thickBot="1" thickTop="1">
      <c r="A228" s="36">
        <v>77</v>
      </c>
      <c r="B228" s="52" t="s">
        <v>977</v>
      </c>
      <c r="C228" s="129" t="s">
        <v>844</v>
      </c>
      <c r="D228" s="57"/>
      <c r="E228" s="58"/>
    </row>
    <row r="229" spans="1:5" ht="19.5" customHeight="1" thickBot="1" thickTop="1">
      <c r="A229" s="104"/>
      <c r="B229" s="105"/>
      <c r="C229" s="55"/>
      <c r="D229" s="106"/>
      <c r="E229" s="137" t="s">
        <v>840</v>
      </c>
    </row>
    <row r="230" spans="1:5" ht="19.5" customHeight="1" thickBot="1" thickTop="1">
      <c r="A230" s="36">
        <v>52</v>
      </c>
      <c r="B230" s="52" t="s">
        <v>978</v>
      </c>
      <c r="C230" s="148"/>
      <c r="D230" s="51"/>
      <c r="E230" s="129" t="s">
        <v>924</v>
      </c>
    </row>
    <row r="231" spans="1:5" ht="19.5" customHeight="1" thickBot="1" thickTop="1">
      <c r="A231" s="71"/>
      <c r="B231" s="72"/>
      <c r="C231" s="137" t="s">
        <v>845</v>
      </c>
      <c r="D231" s="51"/>
      <c r="E231" s="74"/>
    </row>
    <row r="232" spans="1:5" ht="19.5" customHeight="1" thickBot="1" thickTop="1">
      <c r="A232" s="35">
        <v>70</v>
      </c>
      <c r="B232" s="52" t="s">
        <v>979</v>
      </c>
      <c r="C232" s="129" t="s">
        <v>846</v>
      </c>
      <c r="D232" s="58"/>
      <c r="E232" s="58"/>
    </row>
    <row r="233" spans="1:5" ht="19.5" customHeight="1" thickBot="1" thickTop="1">
      <c r="A233" s="104"/>
      <c r="B233" s="105"/>
      <c r="C233" s="55"/>
      <c r="D233" s="138" t="s">
        <v>845</v>
      </c>
      <c r="E233" s="107"/>
    </row>
    <row r="234" spans="1:5" ht="19.5" customHeight="1" thickBot="1" thickTop="1">
      <c r="A234" s="35">
        <v>82</v>
      </c>
      <c r="B234" s="52" t="s">
        <v>980</v>
      </c>
      <c r="C234" s="73"/>
      <c r="D234" s="129" t="s">
        <v>903</v>
      </c>
      <c r="E234" s="57"/>
    </row>
    <row r="235" spans="1:5" ht="19.5" customHeight="1" thickBot="1" thickTop="1">
      <c r="A235" s="71"/>
      <c r="B235" s="72"/>
      <c r="C235" s="137" t="s">
        <v>849</v>
      </c>
      <c r="D235" s="58"/>
      <c r="E235" s="51"/>
    </row>
    <row r="236" spans="1:5" ht="19.5" customHeight="1" thickBot="1" thickTop="1">
      <c r="A236" s="31">
        <v>37</v>
      </c>
      <c r="B236" s="52" t="s">
        <v>981</v>
      </c>
      <c r="C236" s="129" t="s">
        <v>850</v>
      </c>
      <c r="D236" s="57"/>
      <c r="E236" s="57"/>
    </row>
    <row r="237" spans="1:5" ht="19.5" customHeight="1" thickTop="1">
      <c r="A237" s="104"/>
      <c r="B237" s="105"/>
      <c r="C237" s="55"/>
      <c r="D237" s="106"/>
      <c r="E237" s="107"/>
    </row>
    <row r="238" spans="1:5" ht="19.5" customHeight="1" thickBot="1">
      <c r="A238" s="37">
        <v>31</v>
      </c>
      <c r="B238" s="52" t="s">
        <v>982</v>
      </c>
      <c r="C238" s="68"/>
      <c r="D238" s="51"/>
      <c r="E238" s="51"/>
    </row>
    <row r="239" spans="1:5" ht="19.5" customHeight="1" thickBot="1" thickTop="1">
      <c r="A239" s="71"/>
      <c r="B239" s="72"/>
      <c r="C239" s="137" t="s">
        <v>852</v>
      </c>
      <c r="D239" s="51"/>
      <c r="E239" s="51"/>
    </row>
    <row r="240" spans="1:5" ht="19.5" customHeight="1" thickBot="1" thickTop="1">
      <c r="A240" s="35">
        <v>137</v>
      </c>
      <c r="B240" s="52" t="s">
        <v>983</v>
      </c>
      <c r="C240" s="129" t="s">
        <v>853</v>
      </c>
      <c r="D240" s="58"/>
      <c r="E240" s="51"/>
    </row>
    <row r="241" spans="1:5" ht="19.5" customHeight="1" thickBot="1" thickTop="1">
      <c r="A241" s="104"/>
      <c r="B241" s="105"/>
      <c r="C241" s="55"/>
      <c r="D241" s="137" t="s">
        <v>852</v>
      </c>
      <c r="E241" s="107"/>
    </row>
    <row r="242" spans="1:5" ht="19.5" customHeight="1" thickBot="1" thickTop="1">
      <c r="A242" s="35">
        <v>58</v>
      </c>
      <c r="B242" s="52" t="s">
        <v>984</v>
      </c>
      <c r="C242" s="73"/>
      <c r="D242" s="129" t="s">
        <v>905</v>
      </c>
      <c r="E242" s="56"/>
    </row>
    <row r="243" spans="1:5" ht="19.5" customHeight="1" thickBot="1" thickTop="1">
      <c r="A243" s="71"/>
      <c r="B243" s="72"/>
      <c r="C243" s="137" t="s">
        <v>855</v>
      </c>
      <c r="D243" s="58"/>
      <c r="E243" s="58"/>
    </row>
    <row r="244" spans="1:5" ht="19.5" customHeight="1" thickBot="1" thickTop="1">
      <c r="A244" s="36">
        <v>139</v>
      </c>
      <c r="B244" s="52" t="s">
        <v>985</v>
      </c>
      <c r="C244" s="129" t="s">
        <v>856</v>
      </c>
      <c r="D244" s="57"/>
      <c r="E244" s="58"/>
    </row>
    <row r="245" spans="1:5" ht="19.5" customHeight="1" thickBot="1" thickTop="1">
      <c r="A245" s="104"/>
      <c r="B245" s="105"/>
      <c r="C245" s="55"/>
      <c r="D245" s="106"/>
      <c r="E245" s="137" t="s">
        <v>852</v>
      </c>
    </row>
    <row r="246" spans="1:5" ht="19.5" customHeight="1" thickBot="1" thickTop="1">
      <c r="A246" s="36">
        <v>106</v>
      </c>
      <c r="B246" s="52" t="s">
        <v>986</v>
      </c>
      <c r="C246" s="148"/>
      <c r="D246" s="51"/>
      <c r="E246" s="129" t="s">
        <v>925</v>
      </c>
    </row>
    <row r="247" spans="1:5" ht="19.5" customHeight="1" thickBot="1" thickTop="1">
      <c r="A247" s="71"/>
      <c r="B247" s="72"/>
      <c r="C247" s="137" t="s">
        <v>857</v>
      </c>
      <c r="D247" s="51"/>
      <c r="E247" s="58"/>
    </row>
    <row r="248" spans="1:5" ht="19.5" customHeight="1" thickBot="1" thickTop="1">
      <c r="A248" s="35"/>
      <c r="B248" s="52" t="s">
        <v>472</v>
      </c>
      <c r="C248" s="129" t="s">
        <v>474</v>
      </c>
      <c r="D248" s="58"/>
      <c r="E248" s="58"/>
    </row>
    <row r="249" spans="1:5" ht="19.5" customHeight="1" thickBot="1" thickTop="1">
      <c r="A249" s="104"/>
      <c r="B249" s="105"/>
      <c r="C249" s="55"/>
      <c r="D249" s="138" t="s">
        <v>860</v>
      </c>
      <c r="E249" s="107"/>
    </row>
    <row r="250" spans="1:5" ht="19.5" customHeight="1" thickBot="1" thickTop="1">
      <c r="A250" s="35">
        <v>101</v>
      </c>
      <c r="B250" s="52" t="s">
        <v>987</v>
      </c>
      <c r="C250" s="73"/>
      <c r="D250" s="129" t="s">
        <v>906</v>
      </c>
      <c r="E250" s="57"/>
    </row>
    <row r="251" spans="1:5" ht="19.5" customHeight="1" thickBot="1" thickTop="1">
      <c r="A251" s="71"/>
      <c r="B251" s="72"/>
      <c r="C251" s="137" t="s">
        <v>860</v>
      </c>
      <c r="D251" s="58"/>
      <c r="E251" s="51"/>
    </row>
    <row r="252" spans="1:5" ht="19.5" customHeight="1" thickBot="1" thickTop="1">
      <c r="A252" s="31">
        <v>44</v>
      </c>
      <c r="B252" s="52" t="s">
        <v>988</v>
      </c>
      <c r="C252" s="129" t="s">
        <v>861</v>
      </c>
      <c r="D252" s="57"/>
      <c r="E252" s="57"/>
    </row>
    <row r="253" spans="1:5" ht="19.5" customHeight="1" thickTop="1">
      <c r="A253" s="104"/>
      <c r="B253" s="105"/>
      <c r="C253" s="55"/>
      <c r="D253" s="106"/>
      <c r="E253" s="107"/>
    </row>
    <row r="254" spans="1:5" ht="19.5" customHeight="1" thickBot="1">
      <c r="A254" s="37">
        <v>32</v>
      </c>
      <c r="B254" s="52" t="s">
        <v>989</v>
      </c>
      <c r="C254" s="73"/>
      <c r="D254" s="51"/>
      <c r="E254" s="51"/>
    </row>
    <row r="255" spans="1:5" ht="19.5" customHeight="1" thickBot="1" thickTop="1">
      <c r="A255" s="71"/>
      <c r="B255" s="72"/>
      <c r="C255" s="137" t="s">
        <v>862</v>
      </c>
      <c r="D255" s="51"/>
      <c r="E255" s="51"/>
    </row>
    <row r="256" spans="1:5" ht="19.5" customHeight="1" thickBot="1" thickTop="1">
      <c r="A256" s="35">
        <v>56</v>
      </c>
      <c r="B256" s="52" t="s">
        <v>990</v>
      </c>
      <c r="C256" s="129" t="s">
        <v>863</v>
      </c>
      <c r="D256" s="58"/>
      <c r="E256" s="51"/>
    </row>
    <row r="257" spans="1:5" ht="19.5" customHeight="1" thickBot="1" thickTop="1">
      <c r="A257" s="104"/>
      <c r="B257" s="105"/>
      <c r="C257" s="55"/>
      <c r="D257" s="137" t="s">
        <v>862</v>
      </c>
      <c r="E257" s="107"/>
    </row>
    <row r="258" spans="1:5" ht="19.5" customHeight="1" thickBot="1" thickTop="1">
      <c r="A258" s="35">
        <v>49</v>
      </c>
      <c r="B258" s="52" t="s">
        <v>991</v>
      </c>
      <c r="C258" s="73"/>
      <c r="D258" s="129" t="s">
        <v>908</v>
      </c>
      <c r="E258" s="56"/>
    </row>
    <row r="259" spans="1:5" ht="19.5" customHeight="1" thickBot="1" thickTop="1">
      <c r="A259" s="71"/>
      <c r="B259" s="72"/>
      <c r="C259" s="137" t="s">
        <v>865</v>
      </c>
      <c r="D259" s="58"/>
      <c r="E259" s="58"/>
    </row>
    <row r="260" spans="1:5" ht="19.5" customHeight="1" thickBot="1" thickTop="1">
      <c r="A260" s="36">
        <v>60</v>
      </c>
      <c r="B260" s="52" t="s">
        <v>992</v>
      </c>
      <c r="C260" s="129" t="s">
        <v>866</v>
      </c>
      <c r="D260" s="57"/>
      <c r="E260" s="58"/>
    </row>
    <row r="261" spans="1:5" ht="19.5" customHeight="1" thickBot="1" thickTop="1">
      <c r="A261" s="104"/>
      <c r="B261" s="105"/>
      <c r="C261" s="55"/>
      <c r="D261" s="106"/>
      <c r="E261" s="137" t="s">
        <v>869</v>
      </c>
    </row>
    <row r="262" spans="1:5" ht="19.5" customHeight="1" thickBot="1" thickTop="1">
      <c r="A262" s="36">
        <v>92</v>
      </c>
      <c r="B262" s="52" t="s">
        <v>993</v>
      </c>
      <c r="C262" s="148"/>
      <c r="D262" s="51"/>
      <c r="E262" s="129" t="s">
        <v>927</v>
      </c>
    </row>
    <row r="263" spans="1:5" ht="19.5" customHeight="1" thickBot="1" thickTop="1">
      <c r="A263" s="71"/>
      <c r="B263" s="72"/>
      <c r="C263" s="137" t="s">
        <v>867</v>
      </c>
      <c r="D263" s="51"/>
      <c r="E263" s="74"/>
    </row>
    <row r="264" spans="1:5" ht="19.5" customHeight="1" thickBot="1" thickTop="1">
      <c r="A264" s="35"/>
      <c r="B264" s="52" t="s">
        <v>472</v>
      </c>
      <c r="C264" s="129" t="s">
        <v>474</v>
      </c>
      <c r="D264" s="58"/>
      <c r="E264" s="58"/>
    </row>
    <row r="265" spans="1:5" ht="19.5" customHeight="1" thickBot="1" thickTop="1">
      <c r="A265" s="104"/>
      <c r="B265" s="105"/>
      <c r="C265" s="55"/>
      <c r="D265" s="138" t="s">
        <v>869</v>
      </c>
      <c r="E265" s="107"/>
    </row>
    <row r="266" spans="1:5" ht="19.5" customHeight="1" thickBot="1" thickTop="1">
      <c r="A266" s="35">
        <v>124</v>
      </c>
      <c r="B266" s="52" t="s">
        <v>994</v>
      </c>
      <c r="C266" s="73"/>
      <c r="D266" s="129" t="s">
        <v>909</v>
      </c>
      <c r="E266" s="57"/>
    </row>
    <row r="267" spans="1:4" ht="19.5" customHeight="1" thickBot="1" thickTop="1">
      <c r="A267" s="71"/>
      <c r="B267" s="72"/>
      <c r="C267" s="137" t="s">
        <v>869</v>
      </c>
      <c r="D267" s="58"/>
    </row>
    <row r="268" spans="1:4" ht="19.5" customHeight="1" thickBot="1" thickTop="1">
      <c r="A268" s="31">
        <v>42</v>
      </c>
      <c r="B268" s="52" t="s">
        <v>995</v>
      </c>
      <c r="C268" s="129" t="s">
        <v>870</v>
      </c>
      <c r="D268" s="57"/>
    </row>
    <row r="269" ht="18.75" thickTop="1"/>
  </sheetData>
  <sheetProtection/>
  <mergeCells count="4">
    <mergeCell ref="B1:E1"/>
    <mergeCell ref="B202:E202"/>
    <mergeCell ref="B135:E135"/>
    <mergeCell ref="B68:E68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 scale="59" r:id="rId1"/>
  <rowBreaks count="3" manualBreakCount="3">
    <brk id="67" max="4" man="1"/>
    <brk id="134" max="4" man="1"/>
    <brk id="20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94"/>
  <sheetViews>
    <sheetView view="pageBreakPreview" zoomScale="60" zoomScalePageLayoutView="0" workbookViewId="0" topLeftCell="A1">
      <selection activeCell="A1" sqref="A1"/>
    </sheetView>
  </sheetViews>
  <sheetFormatPr defaultColWidth="10.25390625" defaultRowHeight="12.75"/>
  <cols>
    <col min="1" max="1" width="5.625" style="0" customWidth="1"/>
    <col min="2" max="2" width="43.25390625" style="0" customWidth="1"/>
    <col min="3" max="22" width="5.625" style="0" customWidth="1"/>
    <col min="23" max="23" width="10.25390625" style="9" customWidth="1"/>
    <col min="24" max="24" width="5.625" style="0" customWidth="1"/>
    <col min="25" max="25" width="2.125" style="0" customWidth="1"/>
    <col min="26" max="26" width="5.75390625" style="0" customWidth="1"/>
    <col min="27" max="27" width="10.25390625" style="0" customWidth="1"/>
    <col min="28" max="28" width="20.125" style="0" bestFit="1" customWidth="1"/>
    <col min="29" max="29" width="2.75390625" style="0" customWidth="1"/>
    <col min="30" max="30" width="20.125" style="0" bestFit="1" customWidth="1"/>
    <col min="31" max="218" width="10.25390625" style="0" customWidth="1"/>
    <col min="219" max="219" width="4.375" style="0" customWidth="1"/>
    <col min="220" max="220" width="5.625" style="0" customWidth="1"/>
    <col min="221" max="221" width="43.25390625" style="0" customWidth="1"/>
    <col min="222" max="222" width="5.625" style="0" customWidth="1"/>
    <col min="223" max="223" width="5.75390625" style="0" customWidth="1"/>
    <col min="224" max="226" width="5.625" style="0" customWidth="1"/>
    <col min="227" max="228" width="5.25390625" style="0" customWidth="1"/>
    <col min="229" max="229" width="5.75390625" style="0" customWidth="1"/>
    <col min="230" max="231" width="5.25390625" style="0" customWidth="1"/>
    <col min="232" max="233" width="5.625" style="0" customWidth="1"/>
    <col min="234" max="234" width="5.875" style="0" customWidth="1"/>
    <col min="235" max="236" width="5.75390625" style="0" customWidth="1"/>
    <col min="237" max="237" width="5.875" style="0" customWidth="1"/>
    <col min="238" max="238" width="6.00390625" style="0" customWidth="1"/>
    <col min="239" max="239" width="5.375" style="0" customWidth="1"/>
    <col min="240" max="240" width="5.25390625" style="0" customWidth="1"/>
    <col min="241" max="241" width="5.375" style="0" customWidth="1"/>
    <col min="242" max="242" width="10.25390625" style="0" customWidth="1"/>
    <col min="243" max="243" width="5.625" style="0" customWidth="1"/>
    <col min="244" max="244" width="2.125" style="0" customWidth="1"/>
    <col min="245" max="245" width="5.75390625" style="0" customWidth="1"/>
    <col min="246" max="246" width="10.25390625" style="0" customWidth="1"/>
    <col min="247" max="247" width="2.875" style="0" customWidth="1"/>
    <col min="248" max="248" width="2.625" style="0" customWidth="1"/>
    <col min="249" max="249" width="2.75390625" style="0" customWidth="1"/>
    <col min="250" max="250" width="2.625" style="0" customWidth="1"/>
    <col min="251" max="252" width="6.75390625" style="0" customWidth="1"/>
    <col min="253" max="253" width="10.25390625" style="0" customWidth="1"/>
    <col min="254" max="254" width="3.875" style="0" customWidth="1"/>
    <col min="255" max="255" width="4.375" style="0" bestFit="1" customWidth="1"/>
    <col min="256" max="16384" width="20.75390625" style="0" customWidth="1"/>
  </cols>
  <sheetData>
    <row r="1" spans="1:30" s="38" customFormat="1" ht="30.75" customHeight="1">
      <c r="A1" s="172"/>
      <c r="B1" s="212" t="s">
        <v>171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</row>
    <row r="2" spans="1:30" s="38" customFormat="1" ht="19.5" customHeight="1">
      <c r="A2" s="43"/>
      <c r="B2" s="43" t="s">
        <v>82</v>
      </c>
      <c r="C2" s="43"/>
      <c r="D2" s="44"/>
      <c r="E2" s="44"/>
      <c r="F2" s="44"/>
      <c r="G2" s="45"/>
      <c r="H2" s="45"/>
      <c r="I2" s="39"/>
      <c r="J2" s="39"/>
      <c r="K2" s="42"/>
      <c r="L2" s="39"/>
      <c r="M2" s="39"/>
      <c r="N2" s="39"/>
      <c r="O2" s="43"/>
      <c r="P2" s="45"/>
      <c r="Q2" s="45"/>
      <c r="R2" s="45"/>
      <c r="S2" s="45"/>
      <c r="T2" s="45"/>
      <c r="U2" s="45"/>
      <c r="V2" s="45"/>
      <c r="W2" s="45"/>
      <c r="X2" s="45"/>
      <c r="Y2" s="46"/>
      <c r="Z2" s="43"/>
      <c r="AA2" s="43"/>
      <c r="AB2" s="43"/>
      <c r="AC2" s="43"/>
      <c r="AD2" s="44" t="s">
        <v>417</v>
      </c>
    </row>
    <row r="3" spans="1:30" s="38" customFormat="1" ht="30" customHeight="1">
      <c r="A3" s="146"/>
      <c r="B3" s="146" t="s">
        <v>996</v>
      </c>
      <c r="C3" s="146"/>
      <c r="D3" s="149"/>
      <c r="E3" s="150"/>
      <c r="F3" s="147"/>
      <c r="W3" s="48"/>
      <c r="X3" s="48"/>
      <c r="Y3" s="48"/>
      <c r="Z3" s="49"/>
      <c r="AA3" s="49"/>
      <c r="AD3" s="147" t="s">
        <v>45</v>
      </c>
    </row>
    <row r="4" spans="1:26" ht="19.5" customHeight="1" thickBot="1">
      <c r="A4" s="167"/>
      <c r="B4" s="168" t="s">
        <v>106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Z4" s="10"/>
    </row>
    <row r="5" spans="1:30" ht="19.5" customHeight="1" thickBot="1">
      <c r="A5" s="169"/>
      <c r="B5" s="170" t="s">
        <v>97</v>
      </c>
      <c r="C5" s="206" t="s">
        <v>300</v>
      </c>
      <c r="D5" s="207" t="e">
        <v>#REF!</v>
      </c>
      <c r="E5" s="207" t="e">
        <v>#REF!</v>
      </c>
      <c r="F5" s="207" t="e">
        <v>#REF!</v>
      </c>
      <c r="G5" s="207" t="e">
        <v>#REF!</v>
      </c>
      <c r="H5" s="206" t="s">
        <v>312</v>
      </c>
      <c r="I5" s="207" t="e">
        <v>#REF!</v>
      </c>
      <c r="J5" s="207" t="e">
        <v>#REF!</v>
      </c>
      <c r="K5" s="207" t="e">
        <v>#REF!</v>
      </c>
      <c r="L5" s="207" t="e">
        <v>#REF!</v>
      </c>
      <c r="M5" s="206" t="s">
        <v>201</v>
      </c>
      <c r="N5" s="207" t="e">
        <v>#REF!</v>
      </c>
      <c r="O5" s="207" t="e">
        <v>#REF!</v>
      </c>
      <c r="P5" s="207" t="e">
        <v>#REF!</v>
      </c>
      <c r="Q5" s="207" t="e">
        <v>#REF!</v>
      </c>
      <c r="R5" s="206" t="s">
        <v>180</v>
      </c>
      <c r="S5" s="207" t="e">
        <v>#REF!</v>
      </c>
      <c r="T5" s="207" t="e">
        <v>#REF!</v>
      </c>
      <c r="U5" s="207" t="e">
        <v>#REF!</v>
      </c>
      <c r="V5" s="207" t="e">
        <v>#REF!</v>
      </c>
      <c r="W5" s="171" t="s">
        <v>9</v>
      </c>
      <c r="X5" s="208" t="s">
        <v>99</v>
      </c>
      <c r="Y5" s="208"/>
      <c r="Z5" s="208"/>
      <c r="AA5" s="171" t="s">
        <v>10</v>
      </c>
      <c r="AB5" s="209" t="s">
        <v>100</v>
      </c>
      <c r="AC5" s="210"/>
      <c r="AD5" s="211"/>
    </row>
    <row r="6" spans="1:30" ht="19.5" customHeight="1" thickBot="1">
      <c r="A6" s="162">
        <v>1</v>
      </c>
      <c r="B6" s="166" t="s">
        <v>997</v>
      </c>
      <c r="C6" s="165" t="s">
        <v>641</v>
      </c>
      <c r="D6" s="152"/>
      <c r="E6" s="153"/>
      <c r="F6" s="152"/>
      <c r="G6" s="154"/>
      <c r="H6" s="197">
        <v>3</v>
      </c>
      <c r="I6" s="197"/>
      <c r="J6" s="30" t="s">
        <v>11</v>
      </c>
      <c r="K6" s="198">
        <v>0</v>
      </c>
      <c r="L6" s="198"/>
      <c r="M6" s="197">
        <v>3</v>
      </c>
      <c r="N6" s="197"/>
      <c r="O6" s="30" t="s">
        <v>11</v>
      </c>
      <c r="P6" s="198">
        <v>0</v>
      </c>
      <c r="Q6" s="198"/>
      <c r="R6" s="197">
        <v>3</v>
      </c>
      <c r="S6" s="197"/>
      <c r="T6" s="30" t="s">
        <v>11</v>
      </c>
      <c r="U6" s="198">
        <v>1</v>
      </c>
      <c r="V6" s="198"/>
      <c r="W6" s="199">
        <v>6</v>
      </c>
      <c r="X6" s="12">
        <v>9</v>
      </c>
      <c r="Y6" s="13" t="s">
        <v>11</v>
      </c>
      <c r="Z6" s="14">
        <v>1</v>
      </c>
      <c r="AA6" s="200">
        <v>1</v>
      </c>
      <c r="AB6" s="2" t="s">
        <v>300</v>
      </c>
      <c r="AC6" s="3" t="s">
        <v>12</v>
      </c>
      <c r="AD6" s="2" t="s">
        <v>180</v>
      </c>
    </row>
    <row r="7" spans="1:30" ht="19.5" customHeight="1" thickBot="1">
      <c r="A7" s="16"/>
      <c r="B7" s="17" t="s">
        <v>63</v>
      </c>
      <c r="C7" s="155"/>
      <c r="D7" s="155"/>
      <c r="E7" s="155"/>
      <c r="F7" s="155"/>
      <c r="G7" s="155"/>
      <c r="H7" s="201" t="s">
        <v>999</v>
      </c>
      <c r="I7" s="202"/>
      <c r="J7" s="202"/>
      <c r="K7" s="202"/>
      <c r="L7" s="203"/>
      <c r="M7" s="201" t="s">
        <v>1000</v>
      </c>
      <c r="N7" s="202"/>
      <c r="O7" s="202"/>
      <c r="P7" s="202"/>
      <c r="Q7" s="203"/>
      <c r="R7" s="201" t="s">
        <v>1001</v>
      </c>
      <c r="S7" s="202"/>
      <c r="T7" s="202"/>
      <c r="U7" s="202"/>
      <c r="V7" s="203"/>
      <c r="W7" s="199" t="s">
        <v>467</v>
      </c>
      <c r="X7" s="18"/>
      <c r="Y7" s="19"/>
      <c r="Z7" s="20"/>
      <c r="AA7" s="200"/>
      <c r="AB7" s="2" t="s">
        <v>312</v>
      </c>
      <c r="AC7" s="3" t="s">
        <v>12</v>
      </c>
      <c r="AD7" s="2" t="s">
        <v>201</v>
      </c>
    </row>
    <row r="8" spans="1:30" ht="19.5" customHeight="1" thickBot="1">
      <c r="A8" s="162">
        <v>12</v>
      </c>
      <c r="B8" s="11" t="s">
        <v>998</v>
      </c>
      <c r="C8" s="197">
        <v>0</v>
      </c>
      <c r="D8" s="197"/>
      <c r="E8" s="30" t="s">
        <v>11</v>
      </c>
      <c r="F8" s="198">
        <v>3</v>
      </c>
      <c r="G8" s="198"/>
      <c r="H8" s="165" t="s">
        <v>641</v>
      </c>
      <c r="I8" s="152"/>
      <c r="J8" s="153"/>
      <c r="K8" s="152"/>
      <c r="L8" s="154"/>
      <c r="M8" s="197">
        <v>3</v>
      </c>
      <c r="N8" s="197"/>
      <c r="O8" s="30" t="s">
        <v>11</v>
      </c>
      <c r="P8" s="198">
        <v>1</v>
      </c>
      <c r="Q8" s="198"/>
      <c r="R8" s="197">
        <v>3</v>
      </c>
      <c r="S8" s="197"/>
      <c r="T8" s="30" t="s">
        <v>11</v>
      </c>
      <c r="U8" s="198">
        <v>2</v>
      </c>
      <c r="V8" s="198"/>
      <c r="W8" s="199">
        <v>5</v>
      </c>
      <c r="X8" s="12">
        <v>6</v>
      </c>
      <c r="Y8" s="13" t="s">
        <v>11</v>
      </c>
      <c r="Z8" s="14">
        <v>6</v>
      </c>
      <c r="AA8" s="200">
        <v>2</v>
      </c>
      <c r="AB8" s="2" t="s">
        <v>180</v>
      </c>
      <c r="AC8" s="3" t="s">
        <v>12</v>
      </c>
      <c r="AD8" s="2" t="s">
        <v>201</v>
      </c>
    </row>
    <row r="9" spans="1:30" ht="19.5" customHeight="1" thickBot="1">
      <c r="A9" s="16"/>
      <c r="B9" s="17" t="s">
        <v>175</v>
      </c>
      <c r="C9" s="201" t="s">
        <v>1002</v>
      </c>
      <c r="D9" s="202"/>
      <c r="E9" s="202"/>
      <c r="F9" s="202"/>
      <c r="G9" s="203"/>
      <c r="H9" s="155"/>
      <c r="I9" s="155"/>
      <c r="J9" s="155"/>
      <c r="K9" s="155"/>
      <c r="L9" s="155"/>
      <c r="M9" s="201" t="s">
        <v>1003</v>
      </c>
      <c r="N9" s="202"/>
      <c r="O9" s="202"/>
      <c r="P9" s="202"/>
      <c r="Q9" s="203"/>
      <c r="R9" s="201" t="s">
        <v>1004</v>
      </c>
      <c r="S9" s="202"/>
      <c r="T9" s="202"/>
      <c r="U9" s="202"/>
      <c r="V9" s="203"/>
      <c r="W9" s="199" t="s">
        <v>467</v>
      </c>
      <c r="X9" s="18"/>
      <c r="Y9" s="19"/>
      <c r="Z9" s="20"/>
      <c r="AA9" s="200"/>
      <c r="AB9" s="2" t="s">
        <v>300</v>
      </c>
      <c r="AC9" s="3" t="s">
        <v>12</v>
      </c>
      <c r="AD9" s="2" t="s">
        <v>312</v>
      </c>
    </row>
    <row r="10" spans="1:30" ht="19.5" customHeight="1" thickBot="1">
      <c r="A10" s="162">
        <v>135</v>
      </c>
      <c r="B10" s="11" t="s">
        <v>747</v>
      </c>
      <c r="C10" s="197">
        <v>0</v>
      </c>
      <c r="D10" s="197"/>
      <c r="E10" s="30" t="s">
        <v>11</v>
      </c>
      <c r="F10" s="198">
        <v>3</v>
      </c>
      <c r="G10" s="198"/>
      <c r="H10" s="197">
        <v>1</v>
      </c>
      <c r="I10" s="197"/>
      <c r="J10" s="30" t="s">
        <v>11</v>
      </c>
      <c r="K10" s="198">
        <v>3</v>
      </c>
      <c r="L10" s="198"/>
      <c r="M10" s="165" t="s">
        <v>641</v>
      </c>
      <c r="N10" s="152"/>
      <c r="O10" s="153"/>
      <c r="P10" s="152"/>
      <c r="Q10" s="154"/>
      <c r="R10" s="197">
        <v>0</v>
      </c>
      <c r="S10" s="197"/>
      <c r="T10" s="30" t="s">
        <v>11</v>
      </c>
      <c r="U10" s="198">
        <v>3</v>
      </c>
      <c r="V10" s="198"/>
      <c r="W10" s="199">
        <v>3</v>
      </c>
      <c r="X10" s="12">
        <v>1</v>
      </c>
      <c r="Y10" s="13" t="s">
        <v>11</v>
      </c>
      <c r="Z10" s="14">
        <v>9</v>
      </c>
      <c r="AA10" s="200">
        <v>4</v>
      </c>
      <c r="AB10" s="2" t="s">
        <v>312</v>
      </c>
      <c r="AC10" s="3" t="s">
        <v>12</v>
      </c>
      <c r="AD10" s="2" t="s">
        <v>180</v>
      </c>
    </row>
    <row r="11" spans="1:30" ht="19.5" customHeight="1" thickBot="1">
      <c r="A11" s="16"/>
      <c r="B11" s="17" t="s">
        <v>202</v>
      </c>
      <c r="C11" s="201" t="s">
        <v>1005</v>
      </c>
      <c r="D11" s="202"/>
      <c r="E11" s="202"/>
      <c r="F11" s="202"/>
      <c r="G11" s="203"/>
      <c r="H11" s="201" t="s">
        <v>1006</v>
      </c>
      <c r="I11" s="202"/>
      <c r="J11" s="202"/>
      <c r="K11" s="202"/>
      <c r="L11" s="203"/>
      <c r="M11" s="155"/>
      <c r="N11" s="155"/>
      <c r="O11" s="155"/>
      <c r="P11" s="155"/>
      <c r="Q11" s="155"/>
      <c r="R11" s="201" t="s">
        <v>1007</v>
      </c>
      <c r="S11" s="202"/>
      <c r="T11" s="202"/>
      <c r="U11" s="202"/>
      <c r="V11" s="203"/>
      <c r="W11" s="199" t="s">
        <v>467</v>
      </c>
      <c r="X11" s="18"/>
      <c r="Y11" s="19"/>
      <c r="Z11" s="20"/>
      <c r="AA11" s="200"/>
      <c r="AB11" s="2" t="s">
        <v>201</v>
      </c>
      <c r="AC11" s="3" t="s">
        <v>12</v>
      </c>
      <c r="AD11" s="2" t="s">
        <v>300</v>
      </c>
    </row>
    <row r="12" spans="1:30" ht="19.5" customHeight="1" thickBot="1">
      <c r="A12" s="162">
        <v>33</v>
      </c>
      <c r="B12" s="11" t="s">
        <v>758</v>
      </c>
      <c r="C12" s="197">
        <v>1</v>
      </c>
      <c r="D12" s="197"/>
      <c r="E12" s="30" t="s">
        <v>11</v>
      </c>
      <c r="F12" s="198">
        <v>3</v>
      </c>
      <c r="G12" s="198"/>
      <c r="H12" s="197">
        <v>2</v>
      </c>
      <c r="I12" s="197"/>
      <c r="J12" s="30" t="s">
        <v>11</v>
      </c>
      <c r="K12" s="198">
        <v>3</v>
      </c>
      <c r="L12" s="198"/>
      <c r="M12" s="197">
        <v>3</v>
      </c>
      <c r="N12" s="197"/>
      <c r="O12" s="30" t="s">
        <v>11</v>
      </c>
      <c r="P12" s="198">
        <v>0</v>
      </c>
      <c r="Q12" s="198"/>
      <c r="R12" s="165" t="s">
        <v>641</v>
      </c>
      <c r="S12" s="156"/>
      <c r="T12" s="157"/>
      <c r="U12" s="156"/>
      <c r="V12" s="158"/>
      <c r="W12" s="199">
        <v>4</v>
      </c>
      <c r="X12" s="12">
        <v>6</v>
      </c>
      <c r="Y12" s="13" t="s">
        <v>11</v>
      </c>
      <c r="Z12" s="14">
        <v>6</v>
      </c>
      <c r="AA12" s="200">
        <v>3</v>
      </c>
      <c r="AB12" s="15"/>
      <c r="AC12" s="15"/>
      <c r="AD12" s="15"/>
    </row>
    <row r="13" spans="1:30" ht="19.5" customHeight="1" thickBot="1">
      <c r="A13" s="16"/>
      <c r="B13" s="17" t="s">
        <v>18</v>
      </c>
      <c r="C13" s="201" t="s">
        <v>1008</v>
      </c>
      <c r="D13" s="202"/>
      <c r="E13" s="202"/>
      <c r="F13" s="202"/>
      <c r="G13" s="203"/>
      <c r="H13" s="201" t="s">
        <v>1009</v>
      </c>
      <c r="I13" s="202"/>
      <c r="J13" s="202"/>
      <c r="K13" s="202"/>
      <c r="L13" s="203"/>
      <c r="M13" s="201" t="s">
        <v>1010</v>
      </c>
      <c r="N13" s="202"/>
      <c r="O13" s="202"/>
      <c r="P13" s="202"/>
      <c r="Q13" s="203"/>
      <c r="R13" s="159"/>
      <c r="S13" s="160"/>
      <c r="T13" s="160"/>
      <c r="U13" s="160"/>
      <c r="V13" s="161"/>
      <c r="W13" s="199" t="s">
        <v>467</v>
      </c>
      <c r="X13" s="18"/>
      <c r="Y13" s="19"/>
      <c r="Z13" s="20"/>
      <c r="AA13" s="200"/>
      <c r="AB13" s="15"/>
      <c r="AC13" s="15"/>
      <c r="AD13" s="15"/>
    </row>
    <row r="14" spans="1:30" ht="19.5" customHeight="1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  <c r="S14" s="24"/>
      <c r="T14" s="24"/>
      <c r="U14" s="24"/>
      <c r="V14" s="24"/>
      <c r="W14" s="23"/>
      <c r="X14" s="23"/>
      <c r="Y14" s="23"/>
      <c r="Z14" s="23"/>
      <c r="AA14" s="25"/>
      <c r="AB14" s="15"/>
      <c r="AC14" s="15"/>
      <c r="AD14" s="15"/>
    </row>
    <row r="15" spans="1:26" ht="19.5" customHeight="1" thickBot="1">
      <c r="A15" s="167"/>
      <c r="B15" s="168" t="s">
        <v>107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Z15" s="10"/>
    </row>
    <row r="16" spans="1:30" ht="19.5" customHeight="1" thickBot="1">
      <c r="A16" s="169"/>
      <c r="B16" s="170" t="s">
        <v>97</v>
      </c>
      <c r="C16" s="206" t="s">
        <v>301</v>
      </c>
      <c r="D16" s="207" t="e">
        <v>#REF!</v>
      </c>
      <c r="E16" s="207" t="e">
        <v>#REF!</v>
      </c>
      <c r="F16" s="207" t="e">
        <v>#REF!</v>
      </c>
      <c r="G16" s="207" t="e">
        <v>#REF!</v>
      </c>
      <c r="H16" s="206" t="s">
        <v>309</v>
      </c>
      <c r="I16" s="207" t="e">
        <v>#REF!</v>
      </c>
      <c r="J16" s="207" t="e">
        <v>#REF!</v>
      </c>
      <c r="K16" s="207" t="e">
        <v>#REF!</v>
      </c>
      <c r="L16" s="207" t="e">
        <v>#REF!</v>
      </c>
      <c r="M16" s="206" t="s">
        <v>345</v>
      </c>
      <c r="N16" s="207" t="e">
        <v>#REF!</v>
      </c>
      <c r="O16" s="207" t="e">
        <v>#REF!</v>
      </c>
      <c r="P16" s="207" t="e">
        <v>#REF!</v>
      </c>
      <c r="Q16" s="207" t="e">
        <v>#REF!</v>
      </c>
      <c r="R16" s="206" t="s">
        <v>329</v>
      </c>
      <c r="S16" s="207" t="e">
        <v>#REF!</v>
      </c>
      <c r="T16" s="207" t="e">
        <v>#REF!</v>
      </c>
      <c r="U16" s="207" t="e">
        <v>#REF!</v>
      </c>
      <c r="V16" s="207" t="e">
        <v>#REF!</v>
      </c>
      <c r="W16" s="171" t="s">
        <v>9</v>
      </c>
      <c r="X16" s="208" t="s">
        <v>99</v>
      </c>
      <c r="Y16" s="208"/>
      <c r="Z16" s="208"/>
      <c r="AA16" s="171" t="s">
        <v>10</v>
      </c>
      <c r="AB16" s="209" t="s">
        <v>100</v>
      </c>
      <c r="AC16" s="210"/>
      <c r="AD16" s="211"/>
    </row>
    <row r="17" spans="1:30" ht="19.5" customHeight="1" thickBot="1">
      <c r="A17" s="162">
        <v>2</v>
      </c>
      <c r="B17" s="166" t="s">
        <v>1011</v>
      </c>
      <c r="C17" s="165" t="s">
        <v>641</v>
      </c>
      <c r="D17" s="152"/>
      <c r="E17" s="153"/>
      <c r="F17" s="152"/>
      <c r="G17" s="154"/>
      <c r="H17" s="197">
        <v>3</v>
      </c>
      <c r="I17" s="197"/>
      <c r="J17" s="30" t="s">
        <v>11</v>
      </c>
      <c r="K17" s="198">
        <v>0</v>
      </c>
      <c r="L17" s="198"/>
      <c r="M17" s="197">
        <v>3</v>
      </c>
      <c r="N17" s="197"/>
      <c r="O17" s="30" t="s">
        <v>11</v>
      </c>
      <c r="P17" s="198">
        <v>0</v>
      </c>
      <c r="Q17" s="198"/>
      <c r="R17" s="197">
        <v>2</v>
      </c>
      <c r="S17" s="197"/>
      <c r="T17" s="30" t="s">
        <v>11</v>
      </c>
      <c r="U17" s="198">
        <v>3</v>
      </c>
      <c r="V17" s="198"/>
      <c r="W17" s="199">
        <v>5</v>
      </c>
      <c r="X17" s="12">
        <v>8</v>
      </c>
      <c r="Y17" s="13" t="s">
        <v>11</v>
      </c>
      <c r="Z17" s="14">
        <v>3</v>
      </c>
      <c r="AA17" s="200">
        <v>1</v>
      </c>
      <c r="AB17" s="2" t="s">
        <v>301</v>
      </c>
      <c r="AC17" s="3" t="s">
        <v>12</v>
      </c>
      <c r="AD17" s="2" t="s">
        <v>329</v>
      </c>
    </row>
    <row r="18" spans="1:30" ht="19.5" customHeight="1" thickBot="1">
      <c r="A18" s="16"/>
      <c r="B18" s="17" t="s">
        <v>17</v>
      </c>
      <c r="C18" s="155"/>
      <c r="D18" s="155"/>
      <c r="E18" s="155"/>
      <c r="F18" s="155"/>
      <c r="G18" s="155"/>
      <c r="H18" s="201" t="s">
        <v>1013</v>
      </c>
      <c r="I18" s="202"/>
      <c r="J18" s="202"/>
      <c r="K18" s="202"/>
      <c r="L18" s="203"/>
      <c r="M18" s="201" t="s">
        <v>1014</v>
      </c>
      <c r="N18" s="202"/>
      <c r="O18" s="202"/>
      <c r="P18" s="202"/>
      <c r="Q18" s="203"/>
      <c r="R18" s="201" t="s">
        <v>1015</v>
      </c>
      <c r="S18" s="202"/>
      <c r="T18" s="202"/>
      <c r="U18" s="202"/>
      <c r="V18" s="203"/>
      <c r="W18" s="199" t="s">
        <v>467</v>
      </c>
      <c r="X18" s="18">
        <v>5</v>
      </c>
      <c r="Y18" s="19" t="s">
        <v>11</v>
      </c>
      <c r="Z18" s="20">
        <v>3</v>
      </c>
      <c r="AA18" s="200"/>
      <c r="AB18" s="2" t="s">
        <v>309</v>
      </c>
      <c r="AC18" s="3" t="s">
        <v>12</v>
      </c>
      <c r="AD18" s="2" t="s">
        <v>345</v>
      </c>
    </row>
    <row r="19" spans="1:30" ht="19.5" customHeight="1" thickBot="1">
      <c r="A19" s="162">
        <v>10</v>
      </c>
      <c r="B19" s="11" t="s">
        <v>1012</v>
      </c>
      <c r="C19" s="197">
        <v>0</v>
      </c>
      <c r="D19" s="197"/>
      <c r="E19" s="30" t="s">
        <v>11</v>
      </c>
      <c r="F19" s="198">
        <v>3</v>
      </c>
      <c r="G19" s="198"/>
      <c r="H19" s="165" t="s">
        <v>641</v>
      </c>
      <c r="I19" s="152"/>
      <c r="J19" s="153"/>
      <c r="K19" s="152"/>
      <c r="L19" s="154"/>
      <c r="M19" s="197">
        <v>3</v>
      </c>
      <c r="N19" s="197"/>
      <c r="O19" s="30" t="s">
        <v>11</v>
      </c>
      <c r="P19" s="198">
        <v>1</v>
      </c>
      <c r="Q19" s="198"/>
      <c r="R19" s="197">
        <v>3</v>
      </c>
      <c r="S19" s="197"/>
      <c r="T19" s="30" t="s">
        <v>11</v>
      </c>
      <c r="U19" s="198">
        <v>0</v>
      </c>
      <c r="V19" s="198"/>
      <c r="W19" s="199">
        <v>5</v>
      </c>
      <c r="X19" s="12">
        <v>6</v>
      </c>
      <c r="Y19" s="13" t="s">
        <v>11</v>
      </c>
      <c r="Z19" s="14">
        <v>4</v>
      </c>
      <c r="AA19" s="200">
        <v>2</v>
      </c>
      <c r="AB19" s="2" t="s">
        <v>329</v>
      </c>
      <c r="AC19" s="3" t="s">
        <v>12</v>
      </c>
      <c r="AD19" s="2" t="s">
        <v>345</v>
      </c>
    </row>
    <row r="20" spans="1:30" ht="19.5" customHeight="1" thickBot="1">
      <c r="A20" s="16"/>
      <c r="B20" s="17" t="s">
        <v>257</v>
      </c>
      <c r="C20" s="201" t="s">
        <v>1016</v>
      </c>
      <c r="D20" s="202"/>
      <c r="E20" s="202"/>
      <c r="F20" s="202"/>
      <c r="G20" s="203"/>
      <c r="H20" s="155"/>
      <c r="I20" s="155"/>
      <c r="J20" s="155"/>
      <c r="K20" s="155"/>
      <c r="L20" s="155"/>
      <c r="M20" s="201" t="s">
        <v>1017</v>
      </c>
      <c r="N20" s="202"/>
      <c r="O20" s="202"/>
      <c r="P20" s="202"/>
      <c r="Q20" s="203"/>
      <c r="R20" s="201" t="s">
        <v>1018</v>
      </c>
      <c r="S20" s="202"/>
      <c r="T20" s="202"/>
      <c r="U20" s="202"/>
      <c r="V20" s="203"/>
      <c r="W20" s="199" t="s">
        <v>467</v>
      </c>
      <c r="X20" s="18">
        <v>3</v>
      </c>
      <c r="Y20" s="19" t="s">
        <v>11</v>
      </c>
      <c r="Z20" s="20">
        <v>3</v>
      </c>
      <c r="AA20" s="200"/>
      <c r="AB20" s="2" t="s">
        <v>301</v>
      </c>
      <c r="AC20" s="3" t="s">
        <v>12</v>
      </c>
      <c r="AD20" s="2" t="s">
        <v>309</v>
      </c>
    </row>
    <row r="21" spans="1:30" ht="19.5" customHeight="1" thickBot="1">
      <c r="A21" s="162">
        <v>42</v>
      </c>
      <c r="B21" s="11" t="s">
        <v>868</v>
      </c>
      <c r="C21" s="197">
        <v>0</v>
      </c>
      <c r="D21" s="197"/>
      <c r="E21" s="30" t="s">
        <v>11</v>
      </c>
      <c r="F21" s="198">
        <v>3</v>
      </c>
      <c r="G21" s="198"/>
      <c r="H21" s="197">
        <v>1</v>
      </c>
      <c r="I21" s="197"/>
      <c r="J21" s="30" t="s">
        <v>11</v>
      </c>
      <c r="K21" s="198">
        <v>3</v>
      </c>
      <c r="L21" s="198"/>
      <c r="M21" s="165" t="s">
        <v>641</v>
      </c>
      <c r="N21" s="152"/>
      <c r="O21" s="153"/>
      <c r="P21" s="152"/>
      <c r="Q21" s="154"/>
      <c r="R21" s="197">
        <v>0</v>
      </c>
      <c r="S21" s="197"/>
      <c r="T21" s="30" t="s">
        <v>11</v>
      </c>
      <c r="U21" s="198">
        <v>3</v>
      </c>
      <c r="V21" s="198"/>
      <c r="W21" s="199">
        <v>3</v>
      </c>
      <c r="X21" s="12">
        <v>1</v>
      </c>
      <c r="Y21" s="13" t="s">
        <v>11</v>
      </c>
      <c r="Z21" s="14">
        <v>9</v>
      </c>
      <c r="AA21" s="200">
        <v>4</v>
      </c>
      <c r="AB21" s="2" t="s">
        <v>309</v>
      </c>
      <c r="AC21" s="3" t="s">
        <v>12</v>
      </c>
      <c r="AD21" s="2" t="s">
        <v>329</v>
      </c>
    </row>
    <row r="22" spans="1:30" ht="19.5" customHeight="1" thickBot="1">
      <c r="A22" s="16"/>
      <c r="B22" s="17" t="s">
        <v>50</v>
      </c>
      <c r="C22" s="201" t="s">
        <v>1019</v>
      </c>
      <c r="D22" s="202"/>
      <c r="E22" s="202"/>
      <c r="F22" s="202"/>
      <c r="G22" s="203"/>
      <c r="H22" s="201" t="s">
        <v>1020</v>
      </c>
      <c r="I22" s="202"/>
      <c r="J22" s="202"/>
      <c r="K22" s="202"/>
      <c r="L22" s="203"/>
      <c r="M22" s="155"/>
      <c r="N22" s="155"/>
      <c r="O22" s="155"/>
      <c r="P22" s="155"/>
      <c r="Q22" s="155"/>
      <c r="R22" s="201" t="s">
        <v>1021</v>
      </c>
      <c r="S22" s="202"/>
      <c r="T22" s="202"/>
      <c r="U22" s="202"/>
      <c r="V22" s="203"/>
      <c r="W22" s="199" t="s">
        <v>467</v>
      </c>
      <c r="X22" s="18"/>
      <c r="Y22" s="19"/>
      <c r="Z22" s="20"/>
      <c r="AA22" s="200"/>
      <c r="AB22" s="2" t="s">
        <v>345</v>
      </c>
      <c r="AC22" s="3" t="s">
        <v>12</v>
      </c>
      <c r="AD22" s="2" t="s">
        <v>301</v>
      </c>
    </row>
    <row r="23" spans="1:30" ht="19.5" customHeight="1" thickBot="1">
      <c r="A23" s="162">
        <v>28</v>
      </c>
      <c r="B23" s="11" t="s">
        <v>817</v>
      </c>
      <c r="C23" s="197">
        <v>3</v>
      </c>
      <c r="D23" s="197"/>
      <c r="E23" s="30" t="s">
        <v>11</v>
      </c>
      <c r="F23" s="198">
        <v>2</v>
      </c>
      <c r="G23" s="198"/>
      <c r="H23" s="197">
        <v>0</v>
      </c>
      <c r="I23" s="197"/>
      <c r="J23" s="30" t="s">
        <v>11</v>
      </c>
      <c r="K23" s="198">
        <v>3</v>
      </c>
      <c r="L23" s="198"/>
      <c r="M23" s="197">
        <v>3</v>
      </c>
      <c r="N23" s="197"/>
      <c r="O23" s="30" t="s">
        <v>11</v>
      </c>
      <c r="P23" s="198">
        <v>0</v>
      </c>
      <c r="Q23" s="198"/>
      <c r="R23" s="165" t="s">
        <v>641</v>
      </c>
      <c r="S23" s="156"/>
      <c r="T23" s="157"/>
      <c r="U23" s="156"/>
      <c r="V23" s="158"/>
      <c r="W23" s="199">
        <v>5</v>
      </c>
      <c r="X23" s="12">
        <v>6</v>
      </c>
      <c r="Y23" s="13" t="s">
        <v>11</v>
      </c>
      <c r="Z23" s="14">
        <v>5</v>
      </c>
      <c r="AA23" s="200">
        <v>3</v>
      </c>
      <c r="AB23" s="15"/>
      <c r="AC23" s="15"/>
      <c r="AD23" s="15"/>
    </row>
    <row r="24" spans="1:30" ht="19.5" customHeight="1" thickBot="1">
      <c r="A24" s="16"/>
      <c r="B24" s="17" t="s">
        <v>19</v>
      </c>
      <c r="C24" s="201" t="s">
        <v>1022</v>
      </c>
      <c r="D24" s="202"/>
      <c r="E24" s="202"/>
      <c r="F24" s="202"/>
      <c r="G24" s="203"/>
      <c r="H24" s="201" t="s">
        <v>1023</v>
      </c>
      <c r="I24" s="202"/>
      <c r="J24" s="202"/>
      <c r="K24" s="202"/>
      <c r="L24" s="203"/>
      <c r="M24" s="201" t="s">
        <v>1024</v>
      </c>
      <c r="N24" s="202"/>
      <c r="O24" s="202"/>
      <c r="P24" s="202"/>
      <c r="Q24" s="203"/>
      <c r="R24" s="159"/>
      <c r="S24" s="160"/>
      <c r="T24" s="160"/>
      <c r="U24" s="160"/>
      <c r="V24" s="161"/>
      <c r="W24" s="199" t="s">
        <v>467</v>
      </c>
      <c r="X24" s="18">
        <v>3</v>
      </c>
      <c r="Y24" s="19" t="s">
        <v>11</v>
      </c>
      <c r="Z24" s="20">
        <v>5</v>
      </c>
      <c r="AA24" s="200"/>
      <c r="AB24" s="15"/>
      <c r="AC24" s="15"/>
      <c r="AD24" s="15"/>
    </row>
    <row r="25" spans="1:30" ht="19.5" customHeight="1">
      <c r="A25" s="2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  <c r="S25" s="24"/>
      <c r="T25" s="24"/>
      <c r="U25" s="24"/>
      <c r="V25" s="24"/>
      <c r="W25" s="23"/>
      <c r="X25" s="23"/>
      <c r="Y25" s="23"/>
      <c r="Z25" s="23"/>
      <c r="AA25" s="25"/>
      <c r="AB25" s="15"/>
      <c r="AC25" s="15"/>
      <c r="AD25" s="15"/>
    </row>
    <row r="26" spans="1:26" ht="19.5" customHeight="1" thickBot="1">
      <c r="A26" s="167"/>
      <c r="B26" s="168" t="s">
        <v>108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Z26" s="10"/>
    </row>
    <row r="27" spans="1:30" ht="19.5" customHeight="1" thickBot="1">
      <c r="A27" s="169"/>
      <c r="B27" s="170" t="s">
        <v>97</v>
      </c>
      <c r="C27" s="206" t="s">
        <v>302</v>
      </c>
      <c r="D27" s="207" t="e">
        <v>#REF!</v>
      </c>
      <c r="E27" s="207" t="e">
        <v>#REF!</v>
      </c>
      <c r="F27" s="207" t="e">
        <v>#REF!</v>
      </c>
      <c r="G27" s="207" t="e">
        <v>#REF!</v>
      </c>
      <c r="H27" s="206" t="s">
        <v>179</v>
      </c>
      <c r="I27" s="207" t="e">
        <v>#REF!</v>
      </c>
      <c r="J27" s="207" t="e">
        <v>#REF!</v>
      </c>
      <c r="K27" s="207" t="e">
        <v>#REF!</v>
      </c>
      <c r="L27" s="207" t="e">
        <v>#REF!</v>
      </c>
      <c r="M27" s="206" t="s">
        <v>369</v>
      </c>
      <c r="N27" s="207" t="e">
        <v>#REF!</v>
      </c>
      <c r="O27" s="207" t="e">
        <v>#REF!</v>
      </c>
      <c r="P27" s="207" t="e">
        <v>#REF!</v>
      </c>
      <c r="Q27" s="207" t="e">
        <v>#REF!</v>
      </c>
      <c r="R27" s="206" t="s">
        <v>331</v>
      </c>
      <c r="S27" s="207" t="e">
        <v>#REF!</v>
      </c>
      <c r="T27" s="207" t="e">
        <v>#REF!</v>
      </c>
      <c r="U27" s="207" t="e">
        <v>#REF!</v>
      </c>
      <c r="V27" s="207" t="e">
        <v>#REF!</v>
      </c>
      <c r="W27" s="171" t="s">
        <v>9</v>
      </c>
      <c r="X27" s="208" t="s">
        <v>99</v>
      </c>
      <c r="Y27" s="208"/>
      <c r="Z27" s="208"/>
      <c r="AA27" s="171" t="s">
        <v>10</v>
      </c>
      <c r="AB27" s="209" t="s">
        <v>100</v>
      </c>
      <c r="AC27" s="210"/>
      <c r="AD27" s="211"/>
    </row>
    <row r="28" spans="1:30" ht="19.5" customHeight="1" thickBot="1">
      <c r="A28" s="162">
        <v>3</v>
      </c>
      <c r="B28" s="166" t="s">
        <v>1025</v>
      </c>
      <c r="C28" s="165" t="s">
        <v>641</v>
      </c>
      <c r="D28" s="152"/>
      <c r="E28" s="153"/>
      <c r="F28" s="152"/>
      <c r="G28" s="154"/>
      <c r="H28" s="197">
        <v>3</v>
      </c>
      <c r="I28" s="197"/>
      <c r="J28" s="30" t="s">
        <v>11</v>
      </c>
      <c r="K28" s="198">
        <v>1</v>
      </c>
      <c r="L28" s="198"/>
      <c r="M28" s="197">
        <v>3</v>
      </c>
      <c r="N28" s="197"/>
      <c r="O28" s="30" t="s">
        <v>11</v>
      </c>
      <c r="P28" s="198">
        <v>1</v>
      </c>
      <c r="Q28" s="198"/>
      <c r="R28" s="197">
        <v>3</v>
      </c>
      <c r="S28" s="197"/>
      <c r="T28" s="30" t="s">
        <v>11</v>
      </c>
      <c r="U28" s="198">
        <v>1</v>
      </c>
      <c r="V28" s="198"/>
      <c r="W28" s="199">
        <v>6</v>
      </c>
      <c r="X28" s="12">
        <v>9</v>
      </c>
      <c r="Y28" s="13" t="s">
        <v>11</v>
      </c>
      <c r="Z28" s="14">
        <v>3</v>
      </c>
      <c r="AA28" s="200">
        <v>1</v>
      </c>
      <c r="AB28" s="2" t="s">
        <v>302</v>
      </c>
      <c r="AC28" s="3" t="s">
        <v>12</v>
      </c>
      <c r="AD28" s="2" t="s">
        <v>331</v>
      </c>
    </row>
    <row r="29" spans="1:30" ht="19.5" customHeight="1" thickBot="1">
      <c r="A29" s="16"/>
      <c r="B29" s="17" t="s">
        <v>50</v>
      </c>
      <c r="C29" s="155"/>
      <c r="D29" s="155"/>
      <c r="E29" s="155"/>
      <c r="F29" s="155"/>
      <c r="G29" s="155"/>
      <c r="H29" s="201" t="s">
        <v>1027</v>
      </c>
      <c r="I29" s="202"/>
      <c r="J29" s="202"/>
      <c r="K29" s="202"/>
      <c r="L29" s="203"/>
      <c r="M29" s="201" t="s">
        <v>1028</v>
      </c>
      <c r="N29" s="202"/>
      <c r="O29" s="202"/>
      <c r="P29" s="202"/>
      <c r="Q29" s="203"/>
      <c r="R29" s="201" t="s">
        <v>1029</v>
      </c>
      <c r="S29" s="202"/>
      <c r="T29" s="202"/>
      <c r="U29" s="202"/>
      <c r="V29" s="203"/>
      <c r="W29" s="199" t="s">
        <v>467</v>
      </c>
      <c r="X29" s="18"/>
      <c r="Y29" s="19"/>
      <c r="Z29" s="20"/>
      <c r="AA29" s="200"/>
      <c r="AB29" s="2" t="s">
        <v>179</v>
      </c>
      <c r="AC29" s="3" t="s">
        <v>12</v>
      </c>
      <c r="AD29" s="2" t="s">
        <v>369</v>
      </c>
    </row>
    <row r="30" spans="1:30" ht="19.5" customHeight="1" thickBot="1">
      <c r="A30" s="162">
        <v>16</v>
      </c>
      <c r="B30" s="11" t="s">
        <v>1026</v>
      </c>
      <c r="C30" s="197">
        <v>1</v>
      </c>
      <c r="D30" s="197"/>
      <c r="E30" s="30" t="s">
        <v>11</v>
      </c>
      <c r="F30" s="198">
        <v>3</v>
      </c>
      <c r="G30" s="198"/>
      <c r="H30" s="165" t="s">
        <v>641</v>
      </c>
      <c r="I30" s="152"/>
      <c r="J30" s="153"/>
      <c r="K30" s="152"/>
      <c r="L30" s="154"/>
      <c r="M30" s="197">
        <v>0</v>
      </c>
      <c r="N30" s="197"/>
      <c r="O30" s="30" t="s">
        <v>11</v>
      </c>
      <c r="P30" s="198">
        <v>3</v>
      </c>
      <c r="Q30" s="198"/>
      <c r="R30" s="197">
        <v>3</v>
      </c>
      <c r="S30" s="197"/>
      <c r="T30" s="30" t="s">
        <v>11</v>
      </c>
      <c r="U30" s="198">
        <v>0</v>
      </c>
      <c r="V30" s="198"/>
      <c r="W30" s="199">
        <v>4</v>
      </c>
      <c r="X30" s="12">
        <v>4</v>
      </c>
      <c r="Y30" s="13" t="s">
        <v>11</v>
      </c>
      <c r="Z30" s="14">
        <v>6</v>
      </c>
      <c r="AA30" s="200">
        <v>3</v>
      </c>
      <c r="AB30" s="2" t="s">
        <v>331</v>
      </c>
      <c r="AC30" s="3" t="s">
        <v>12</v>
      </c>
      <c r="AD30" s="2" t="s">
        <v>369</v>
      </c>
    </row>
    <row r="31" spans="1:30" ht="19.5" customHeight="1" thickBot="1">
      <c r="A31" s="16"/>
      <c r="B31" s="17" t="s">
        <v>59</v>
      </c>
      <c r="C31" s="201" t="s">
        <v>1030</v>
      </c>
      <c r="D31" s="202"/>
      <c r="E31" s="202"/>
      <c r="F31" s="202"/>
      <c r="G31" s="203"/>
      <c r="H31" s="155"/>
      <c r="I31" s="155"/>
      <c r="J31" s="155"/>
      <c r="K31" s="155"/>
      <c r="L31" s="155"/>
      <c r="M31" s="201" t="s">
        <v>1031</v>
      </c>
      <c r="N31" s="202"/>
      <c r="O31" s="202"/>
      <c r="P31" s="202"/>
      <c r="Q31" s="203"/>
      <c r="R31" s="201" t="s">
        <v>1032</v>
      </c>
      <c r="S31" s="202"/>
      <c r="T31" s="202"/>
      <c r="U31" s="202"/>
      <c r="V31" s="203"/>
      <c r="W31" s="199" t="s">
        <v>467</v>
      </c>
      <c r="X31" s="18"/>
      <c r="Y31" s="19"/>
      <c r="Z31" s="20"/>
      <c r="AA31" s="200"/>
      <c r="AB31" s="2" t="s">
        <v>302</v>
      </c>
      <c r="AC31" s="3" t="s">
        <v>12</v>
      </c>
      <c r="AD31" s="2" t="s">
        <v>179</v>
      </c>
    </row>
    <row r="32" spans="1:30" ht="19.5" customHeight="1" thickBot="1">
      <c r="A32" s="162">
        <v>66</v>
      </c>
      <c r="B32" s="11" t="s">
        <v>814</v>
      </c>
      <c r="C32" s="197">
        <v>1</v>
      </c>
      <c r="D32" s="197"/>
      <c r="E32" s="30" t="s">
        <v>11</v>
      </c>
      <c r="F32" s="198">
        <v>3</v>
      </c>
      <c r="G32" s="198"/>
      <c r="H32" s="197">
        <v>3</v>
      </c>
      <c r="I32" s="197"/>
      <c r="J32" s="30" t="s">
        <v>11</v>
      </c>
      <c r="K32" s="198">
        <v>0</v>
      </c>
      <c r="L32" s="198"/>
      <c r="M32" s="165" t="s">
        <v>641</v>
      </c>
      <c r="N32" s="152"/>
      <c r="O32" s="153"/>
      <c r="P32" s="152"/>
      <c r="Q32" s="154"/>
      <c r="R32" s="197">
        <v>3</v>
      </c>
      <c r="S32" s="197"/>
      <c r="T32" s="30" t="s">
        <v>11</v>
      </c>
      <c r="U32" s="198">
        <v>0</v>
      </c>
      <c r="V32" s="198"/>
      <c r="W32" s="199">
        <v>5</v>
      </c>
      <c r="X32" s="12">
        <v>7</v>
      </c>
      <c r="Y32" s="13" t="s">
        <v>11</v>
      </c>
      <c r="Z32" s="14">
        <v>3</v>
      </c>
      <c r="AA32" s="200">
        <v>2</v>
      </c>
      <c r="AB32" s="2" t="s">
        <v>179</v>
      </c>
      <c r="AC32" s="3" t="s">
        <v>12</v>
      </c>
      <c r="AD32" s="2" t="s">
        <v>331</v>
      </c>
    </row>
    <row r="33" spans="1:30" ht="19.5" customHeight="1" thickBot="1">
      <c r="A33" s="16"/>
      <c r="B33" s="17" t="s">
        <v>178</v>
      </c>
      <c r="C33" s="201" t="s">
        <v>1033</v>
      </c>
      <c r="D33" s="202"/>
      <c r="E33" s="202"/>
      <c r="F33" s="202"/>
      <c r="G33" s="203"/>
      <c r="H33" s="201" t="s">
        <v>1034</v>
      </c>
      <c r="I33" s="202"/>
      <c r="J33" s="202"/>
      <c r="K33" s="202"/>
      <c r="L33" s="203"/>
      <c r="M33" s="155"/>
      <c r="N33" s="155"/>
      <c r="O33" s="155"/>
      <c r="P33" s="155"/>
      <c r="Q33" s="155"/>
      <c r="R33" s="201" t="s">
        <v>1035</v>
      </c>
      <c r="S33" s="202"/>
      <c r="T33" s="202"/>
      <c r="U33" s="202"/>
      <c r="V33" s="203"/>
      <c r="W33" s="199" t="s">
        <v>467</v>
      </c>
      <c r="X33" s="18"/>
      <c r="Y33" s="19"/>
      <c r="Z33" s="20"/>
      <c r="AA33" s="200"/>
      <c r="AB33" s="2" t="s">
        <v>369</v>
      </c>
      <c r="AC33" s="3" t="s">
        <v>12</v>
      </c>
      <c r="AD33" s="2" t="s">
        <v>302</v>
      </c>
    </row>
    <row r="34" spans="1:30" ht="19.5" customHeight="1" thickBot="1">
      <c r="A34" s="162">
        <v>30</v>
      </c>
      <c r="B34" s="11" t="s">
        <v>839</v>
      </c>
      <c r="C34" s="197">
        <v>1</v>
      </c>
      <c r="D34" s="197"/>
      <c r="E34" s="30" t="s">
        <v>11</v>
      </c>
      <c r="F34" s="198">
        <v>3</v>
      </c>
      <c r="G34" s="198"/>
      <c r="H34" s="197">
        <v>0</v>
      </c>
      <c r="I34" s="197"/>
      <c r="J34" s="30" t="s">
        <v>11</v>
      </c>
      <c r="K34" s="198">
        <v>3</v>
      </c>
      <c r="L34" s="198"/>
      <c r="M34" s="197">
        <v>0</v>
      </c>
      <c r="N34" s="197"/>
      <c r="O34" s="30" t="s">
        <v>11</v>
      </c>
      <c r="P34" s="198">
        <v>3</v>
      </c>
      <c r="Q34" s="198"/>
      <c r="R34" s="165" t="s">
        <v>641</v>
      </c>
      <c r="S34" s="156"/>
      <c r="T34" s="157"/>
      <c r="U34" s="156"/>
      <c r="V34" s="158"/>
      <c r="W34" s="199">
        <v>3</v>
      </c>
      <c r="X34" s="12">
        <v>1</v>
      </c>
      <c r="Y34" s="13" t="s">
        <v>11</v>
      </c>
      <c r="Z34" s="14">
        <v>9</v>
      </c>
      <c r="AA34" s="200">
        <v>4</v>
      </c>
      <c r="AB34" s="15"/>
      <c r="AC34" s="15"/>
      <c r="AD34" s="15"/>
    </row>
    <row r="35" spans="1:30" ht="19.5" customHeight="1" thickBot="1">
      <c r="A35" s="16"/>
      <c r="B35" s="17" t="s">
        <v>322</v>
      </c>
      <c r="C35" s="201" t="s">
        <v>1036</v>
      </c>
      <c r="D35" s="202"/>
      <c r="E35" s="202"/>
      <c r="F35" s="202"/>
      <c r="G35" s="203"/>
      <c r="H35" s="201" t="s">
        <v>1037</v>
      </c>
      <c r="I35" s="202"/>
      <c r="J35" s="202"/>
      <c r="K35" s="202"/>
      <c r="L35" s="203"/>
      <c r="M35" s="201" t="s">
        <v>1038</v>
      </c>
      <c r="N35" s="202"/>
      <c r="O35" s="202"/>
      <c r="P35" s="202"/>
      <c r="Q35" s="203"/>
      <c r="R35" s="159"/>
      <c r="S35" s="160"/>
      <c r="T35" s="160"/>
      <c r="U35" s="160"/>
      <c r="V35" s="161"/>
      <c r="W35" s="199" t="s">
        <v>467</v>
      </c>
      <c r="X35" s="18"/>
      <c r="Y35" s="19"/>
      <c r="Z35" s="20"/>
      <c r="AA35" s="200"/>
      <c r="AB35" s="15"/>
      <c r="AC35" s="15"/>
      <c r="AD35" s="15"/>
    </row>
    <row r="36" spans="1:30" ht="19.5" customHeight="1">
      <c r="A36" s="21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  <c r="S36" s="24"/>
      <c r="T36" s="24"/>
      <c r="U36" s="24"/>
      <c r="V36" s="24"/>
      <c r="W36" s="23"/>
      <c r="X36" s="23"/>
      <c r="Y36" s="23"/>
      <c r="Z36" s="23"/>
      <c r="AA36" s="25"/>
      <c r="AB36" s="15"/>
      <c r="AC36" s="15"/>
      <c r="AD36" s="15"/>
    </row>
    <row r="37" spans="1:26" ht="19.5" customHeight="1" thickBot="1">
      <c r="A37" s="167"/>
      <c r="B37" s="168" t="s">
        <v>109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Z37" s="10"/>
    </row>
    <row r="38" spans="1:30" ht="19.5" customHeight="1" thickBot="1">
      <c r="A38" s="169"/>
      <c r="B38" s="170" t="s">
        <v>97</v>
      </c>
      <c r="C38" s="206" t="s">
        <v>51</v>
      </c>
      <c r="D38" s="207" t="e">
        <v>#REF!</v>
      </c>
      <c r="E38" s="207" t="e">
        <v>#REF!</v>
      </c>
      <c r="F38" s="207" t="e">
        <v>#REF!</v>
      </c>
      <c r="G38" s="207" t="e">
        <v>#REF!</v>
      </c>
      <c r="H38" s="206" t="s">
        <v>314</v>
      </c>
      <c r="I38" s="207" t="e">
        <v>#REF!</v>
      </c>
      <c r="J38" s="207" t="e">
        <v>#REF!</v>
      </c>
      <c r="K38" s="207" t="e">
        <v>#REF!</v>
      </c>
      <c r="L38" s="207" t="e">
        <v>#REF!</v>
      </c>
      <c r="M38" s="206" t="s">
        <v>348</v>
      </c>
      <c r="N38" s="207" t="e">
        <v>#REF!</v>
      </c>
      <c r="O38" s="207" t="e">
        <v>#REF!</v>
      </c>
      <c r="P38" s="207" t="e">
        <v>#REF!</v>
      </c>
      <c r="Q38" s="207" t="e">
        <v>#REF!</v>
      </c>
      <c r="R38" s="206" t="s">
        <v>323</v>
      </c>
      <c r="S38" s="207" t="e">
        <v>#REF!</v>
      </c>
      <c r="T38" s="207" t="e">
        <v>#REF!</v>
      </c>
      <c r="U38" s="207" t="e">
        <v>#REF!</v>
      </c>
      <c r="V38" s="207" t="e">
        <v>#REF!</v>
      </c>
      <c r="W38" s="171" t="s">
        <v>9</v>
      </c>
      <c r="X38" s="208" t="s">
        <v>99</v>
      </c>
      <c r="Y38" s="208"/>
      <c r="Z38" s="208"/>
      <c r="AA38" s="171" t="s">
        <v>10</v>
      </c>
      <c r="AB38" s="209" t="s">
        <v>100</v>
      </c>
      <c r="AC38" s="210"/>
      <c r="AD38" s="211"/>
    </row>
    <row r="39" spans="1:30" ht="19.5" customHeight="1" thickBot="1">
      <c r="A39" s="162">
        <v>4</v>
      </c>
      <c r="B39" s="166" t="s">
        <v>1039</v>
      </c>
      <c r="C39" s="165" t="s">
        <v>641</v>
      </c>
      <c r="D39" s="152"/>
      <c r="E39" s="153"/>
      <c r="F39" s="152"/>
      <c r="G39" s="154"/>
      <c r="H39" s="197">
        <v>3</v>
      </c>
      <c r="I39" s="197"/>
      <c r="J39" s="30" t="s">
        <v>11</v>
      </c>
      <c r="K39" s="198">
        <v>2</v>
      </c>
      <c r="L39" s="198"/>
      <c r="M39" s="197">
        <v>3</v>
      </c>
      <c r="N39" s="197"/>
      <c r="O39" s="30" t="s">
        <v>11</v>
      </c>
      <c r="P39" s="198">
        <v>2</v>
      </c>
      <c r="Q39" s="198"/>
      <c r="R39" s="197">
        <v>1</v>
      </c>
      <c r="S39" s="197"/>
      <c r="T39" s="30" t="s">
        <v>11</v>
      </c>
      <c r="U39" s="198">
        <v>3</v>
      </c>
      <c r="V39" s="198"/>
      <c r="W39" s="199">
        <v>5</v>
      </c>
      <c r="X39" s="12">
        <v>7</v>
      </c>
      <c r="Y39" s="13" t="s">
        <v>11</v>
      </c>
      <c r="Z39" s="14">
        <v>7</v>
      </c>
      <c r="AA39" s="200">
        <v>3</v>
      </c>
      <c r="AB39" s="2" t="s">
        <v>51</v>
      </c>
      <c r="AC39" s="3" t="s">
        <v>12</v>
      </c>
      <c r="AD39" s="2" t="s">
        <v>323</v>
      </c>
    </row>
    <row r="40" spans="1:30" ht="19.5" customHeight="1" thickBot="1">
      <c r="A40" s="16"/>
      <c r="B40" s="17" t="s">
        <v>50</v>
      </c>
      <c r="C40" s="155"/>
      <c r="D40" s="155"/>
      <c r="E40" s="155"/>
      <c r="F40" s="155"/>
      <c r="G40" s="155"/>
      <c r="H40" s="201" t="s">
        <v>1041</v>
      </c>
      <c r="I40" s="202"/>
      <c r="J40" s="202"/>
      <c r="K40" s="202"/>
      <c r="L40" s="203"/>
      <c r="M40" s="201" t="s">
        <v>1042</v>
      </c>
      <c r="N40" s="202"/>
      <c r="O40" s="202"/>
      <c r="P40" s="202"/>
      <c r="Q40" s="203"/>
      <c r="R40" s="201" t="s">
        <v>1043</v>
      </c>
      <c r="S40" s="202"/>
      <c r="T40" s="202"/>
      <c r="U40" s="202"/>
      <c r="V40" s="203"/>
      <c r="W40" s="199" t="s">
        <v>467</v>
      </c>
      <c r="X40" s="18">
        <v>4</v>
      </c>
      <c r="Y40" s="19" t="s">
        <v>11</v>
      </c>
      <c r="Z40" s="20">
        <v>5</v>
      </c>
      <c r="AA40" s="200"/>
      <c r="AB40" s="2" t="s">
        <v>314</v>
      </c>
      <c r="AC40" s="3" t="s">
        <v>12</v>
      </c>
      <c r="AD40" s="2" t="s">
        <v>348</v>
      </c>
    </row>
    <row r="41" spans="1:30" ht="19.5" customHeight="1" thickBot="1">
      <c r="A41" s="162">
        <v>14</v>
      </c>
      <c r="B41" s="11" t="s">
        <v>1040</v>
      </c>
      <c r="C41" s="197">
        <v>2</v>
      </c>
      <c r="D41" s="197"/>
      <c r="E41" s="30" t="s">
        <v>11</v>
      </c>
      <c r="F41" s="198">
        <v>3</v>
      </c>
      <c r="G41" s="198"/>
      <c r="H41" s="165" t="s">
        <v>641</v>
      </c>
      <c r="I41" s="152"/>
      <c r="J41" s="153"/>
      <c r="K41" s="152"/>
      <c r="L41" s="154"/>
      <c r="M41" s="197">
        <v>3</v>
      </c>
      <c r="N41" s="197"/>
      <c r="O41" s="30" t="s">
        <v>11</v>
      </c>
      <c r="P41" s="198">
        <v>1</v>
      </c>
      <c r="Q41" s="198"/>
      <c r="R41" s="197">
        <v>3</v>
      </c>
      <c r="S41" s="197"/>
      <c r="T41" s="30" t="s">
        <v>11</v>
      </c>
      <c r="U41" s="198">
        <v>1</v>
      </c>
      <c r="V41" s="198"/>
      <c r="W41" s="199">
        <v>5</v>
      </c>
      <c r="X41" s="12">
        <v>8</v>
      </c>
      <c r="Y41" s="13" t="s">
        <v>11</v>
      </c>
      <c r="Z41" s="14">
        <v>5</v>
      </c>
      <c r="AA41" s="200">
        <v>1</v>
      </c>
      <c r="AB41" s="2" t="s">
        <v>323</v>
      </c>
      <c r="AC41" s="3" t="s">
        <v>12</v>
      </c>
      <c r="AD41" s="2" t="s">
        <v>348</v>
      </c>
    </row>
    <row r="42" spans="1:30" ht="19.5" customHeight="1" thickBot="1">
      <c r="A42" s="16"/>
      <c r="B42" s="17" t="s">
        <v>315</v>
      </c>
      <c r="C42" s="201" t="s">
        <v>1044</v>
      </c>
      <c r="D42" s="202"/>
      <c r="E42" s="202"/>
      <c r="F42" s="202"/>
      <c r="G42" s="203"/>
      <c r="H42" s="155"/>
      <c r="I42" s="155"/>
      <c r="J42" s="155"/>
      <c r="K42" s="155"/>
      <c r="L42" s="155"/>
      <c r="M42" s="201" t="s">
        <v>1045</v>
      </c>
      <c r="N42" s="202"/>
      <c r="O42" s="202"/>
      <c r="P42" s="202"/>
      <c r="Q42" s="203"/>
      <c r="R42" s="201" t="s">
        <v>1046</v>
      </c>
      <c r="S42" s="202"/>
      <c r="T42" s="202"/>
      <c r="U42" s="202"/>
      <c r="V42" s="203"/>
      <c r="W42" s="199" t="s">
        <v>467</v>
      </c>
      <c r="X42" s="18">
        <v>5</v>
      </c>
      <c r="Y42" s="19" t="s">
        <v>11</v>
      </c>
      <c r="Z42" s="20">
        <v>4</v>
      </c>
      <c r="AA42" s="200"/>
      <c r="AB42" s="2" t="s">
        <v>51</v>
      </c>
      <c r="AC42" s="3" t="s">
        <v>12</v>
      </c>
      <c r="AD42" s="2" t="s">
        <v>314</v>
      </c>
    </row>
    <row r="43" spans="1:30" ht="19.5" customHeight="1" thickBot="1">
      <c r="A43" s="162">
        <v>45</v>
      </c>
      <c r="B43" s="11" t="s">
        <v>737</v>
      </c>
      <c r="C43" s="197">
        <v>2</v>
      </c>
      <c r="D43" s="197"/>
      <c r="E43" s="30" t="s">
        <v>11</v>
      </c>
      <c r="F43" s="198">
        <v>3</v>
      </c>
      <c r="G43" s="198"/>
      <c r="H43" s="197">
        <v>1</v>
      </c>
      <c r="I43" s="197"/>
      <c r="J43" s="30" t="s">
        <v>11</v>
      </c>
      <c r="K43" s="198">
        <v>3</v>
      </c>
      <c r="L43" s="198"/>
      <c r="M43" s="165" t="s">
        <v>641</v>
      </c>
      <c r="N43" s="152"/>
      <c r="O43" s="153"/>
      <c r="P43" s="152"/>
      <c r="Q43" s="154"/>
      <c r="R43" s="197">
        <v>0</v>
      </c>
      <c r="S43" s="197"/>
      <c r="T43" s="30" t="s">
        <v>11</v>
      </c>
      <c r="U43" s="198">
        <v>3</v>
      </c>
      <c r="V43" s="198"/>
      <c r="W43" s="199">
        <v>3</v>
      </c>
      <c r="X43" s="12">
        <v>3</v>
      </c>
      <c r="Y43" s="13" t="s">
        <v>11</v>
      </c>
      <c r="Z43" s="14">
        <v>9</v>
      </c>
      <c r="AA43" s="200">
        <v>4</v>
      </c>
      <c r="AB43" s="2" t="s">
        <v>314</v>
      </c>
      <c r="AC43" s="3" t="s">
        <v>12</v>
      </c>
      <c r="AD43" s="2" t="s">
        <v>323</v>
      </c>
    </row>
    <row r="44" spans="1:30" ht="19.5" customHeight="1" thickBot="1">
      <c r="A44" s="16"/>
      <c r="B44" s="17" t="s">
        <v>28</v>
      </c>
      <c r="C44" s="201" t="s">
        <v>1047</v>
      </c>
      <c r="D44" s="202"/>
      <c r="E44" s="202"/>
      <c r="F44" s="202"/>
      <c r="G44" s="203"/>
      <c r="H44" s="201" t="s">
        <v>1048</v>
      </c>
      <c r="I44" s="202"/>
      <c r="J44" s="202"/>
      <c r="K44" s="202"/>
      <c r="L44" s="203"/>
      <c r="M44" s="155"/>
      <c r="N44" s="155"/>
      <c r="O44" s="155"/>
      <c r="P44" s="155"/>
      <c r="Q44" s="155"/>
      <c r="R44" s="201" t="s">
        <v>1049</v>
      </c>
      <c r="S44" s="202"/>
      <c r="T44" s="202"/>
      <c r="U44" s="202"/>
      <c r="V44" s="203"/>
      <c r="W44" s="199" t="s">
        <v>467</v>
      </c>
      <c r="X44" s="18"/>
      <c r="Y44" s="19"/>
      <c r="Z44" s="20"/>
      <c r="AA44" s="200"/>
      <c r="AB44" s="2" t="s">
        <v>348</v>
      </c>
      <c r="AC44" s="3" t="s">
        <v>12</v>
      </c>
      <c r="AD44" s="2" t="s">
        <v>51</v>
      </c>
    </row>
    <row r="45" spans="1:30" ht="19.5" customHeight="1" thickBot="1">
      <c r="A45" s="162">
        <v>24</v>
      </c>
      <c r="B45" s="11" t="s">
        <v>772</v>
      </c>
      <c r="C45" s="197">
        <v>3</v>
      </c>
      <c r="D45" s="197"/>
      <c r="E45" s="30" t="s">
        <v>11</v>
      </c>
      <c r="F45" s="198">
        <v>1</v>
      </c>
      <c r="G45" s="198"/>
      <c r="H45" s="197">
        <v>1</v>
      </c>
      <c r="I45" s="197"/>
      <c r="J45" s="30" t="s">
        <v>11</v>
      </c>
      <c r="K45" s="198">
        <v>3</v>
      </c>
      <c r="L45" s="198"/>
      <c r="M45" s="197">
        <v>3</v>
      </c>
      <c r="N45" s="197"/>
      <c r="O45" s="30" t="s">
        <v>11</v>
      </c>
      <c r="P45" s="198">
        <v>0</v>
      </c>
      <c r="Q45" s="198"/>
      <c r="R45" s="165" t="s">
        <v>641</v>
      </c>
      <c r="S45" s="156"/>
      <c r="T45" s="157"/>
      <c r="U45" s="156"/>
      <c r="V45" s="158"/>
      <c r="W45" s="199">
        <v>5</v>
      </c>
      <c r="X45" s="12">
        <v>7</v>
      </c>
      <c r="Y45" s="13" t="s">
        <v>11</v>
      </c>
      <c r="Z45" s="14">
        <v>4</v>
      </c>
      <c r="AA45" s="200">
        <v>2</v>
      </c>
      <c r="AB45" s="15"/>
      <c r="AC45" s="15"/>
      <c r="AD45" s="15"/>
    </row>
    <row r="46" spans="1:30" ht="19.5" customHeight="1" thickBot="1">
      <c r="A46" s="16"/>
      <c r="B46" s="17" t="s">
        <v>206</v>
      </c>
      <c r="C46" s="201" t="s">
        <v>1050</v>
      </c>
      <c r="D46" s="202"/>
      <c r="E46" s="202"/>
      <c r="F46" s="202"/>
      <c r="G46" s="203"/>
      <c r="H46" s="201" t="s">
        <v>1051</v>
      </c>
      <c r="I46" s="202"/>
      <c r="J46" s="202"/>
      <c r="K46" s="202"/>
      <c r="L46" s="203"/>
      <c r="M46" s="201" t="s">
        <v>1052</v>
      </c>
      <c r="N46" s="202"/>
      <c r="O46" s="202"/>
      <c r="P46" s="202"/>
      <c r="Q46" s="203"/>
      <c r="R46" s="159"/>
      <c r="S46" s="160"/>
      <c r="T46" s="160"/>
      <c r="U46" s="160"/>
      <c r="V46" s="161"/>
      <c r="W46" s="199" t="s">
        <v>467</v>
      </c>
      <c r="X46" s="18">
        <v>4</v>
      </c>
      <c r="Y46" s="19" t="s">
        <v>11</v>
      </c>
      <c r="Z46" s="20">
        <v>4</v>
      </c>
      <c r="AA46" s="200"/>
      <c r="AB46" s="15"/>
      <c r="AC46" s="15"/>
      <c r="AD46" s="15"/>
    </row>
    <row r="47" spans="1:2" ht="19.5" customHeight="1">
      <c r="A47" s="26"/>
      <c r="B47" s="27"/>
    </row>
    <row r="48" spans="1:30" s="38" customFormat="1" ht="30.75" customHeight="1">
      <c r="A48" s="172"/>
      <c r="B48" s="212" t="s">
        <v>171</v>
      </c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</row>
    <row r="49" spans="1:30" s="38" customFormat="1" ht="19.5" customHeight="1">
      <c r="A49" s="43"/>
      <c r="B49" s="43" t="s">
        <v>82</v>
      </c>
      <c r="C49" s="43"/>
      <c r="D49" s="44"/>
      <c r="E49" s="44"/>
      <c r="F49" s="44"/>
      <c r="G49" s="45"/>
      <c r="H49" s="45"/>
      <c r="I49" s="39"/>
      <c r="J49" s="39"/>
      <c r="K49" s="42"/>
      <c r="L49" s="39"/>
      <c r="M49" s="39"/>
      <c r="N49" s="39"/>
      <c r="O49" s="43"/>
      <c r="P49" s="45"/>
      <c r="Q49" s="45"/>
      <c r="R49" s="45"/>
      <c r="S49" s="45"/>
      <c r="T49" s="45"/>
      <c r="U49" s="45"/>
      <c r="V49" s="45"/>
      <c r="W49" s="45"/>
      <c r="X49" s="45"/>
      <c r="Y49" s="46"/>
      <c r="Z49" s="43"/>
      <c r="AA49" s="43"/>
      <c r="AB49" s="43"/>
      <c r="AC49" s="43"/>
      <c r="AD49" s="44" t="s">
        <v>417</v>
      </c>
    </row>
    <row r="50" spans="1:30" s="38" customFormat="1" ht="30" customHeight="1">
      <c r="A50" s="146"/>
      <c r="B50" s="146" t="s">
        <v>996</v>
      </c>
      <c r="C50" s="146"/>
      <c r="D50" s="149"/>
      <c r="E50" s="150"/>
      <c r="F50" s="147"/>
      <c r="W50" s="48"/>
      <c r="X50" s="48"/>
      <c r="Y50" s="48"/>
      <c r="Z50" s="49"/>
      <c r="AA50" s="49"/>
      <c r="AD50" s="147" t="s">
        <v>46</v>
      </c>
    </row>
    <row r="51" spans="1:26" ht="19.5" customHeight="1" thickBot="1">
      <c r="A51" s="167"/>
      <c r="B51" s="168" t="s">
        <v>110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Z51" s="10"/>
    </row>
    <row r="52" spans="1:30" ht="19.5" customHeight="1" thickBot="1">
      <c r="A52" s="169"/>
      <c r="B52" s="170" t="s">
        <v>97</v>
      </c>
      <c r="C52" s="206" t="s">
        <v>303</v>
      </c>
      <c r="D52" s="207" t="e">
        <v>#REF!</v>
      </c>
      <c r="E52" s="207" t="e">
        <v>#REF!</v>
      </c>
      <c r="F52" s="207" t="e">
        <v>#REF!</v>
      </c>
      <c r="G52" s="207" t="e">
        <v>#REF!</v>
      </c>
      <c r="H52" s="206" t="s">
        <v>172</v>
      </c>
      <c r="I52" s="207" t="e">
        <v>#REF!</v>
      </c>
      <c r="J52" s="207" t="e">
        <v>#REF!</v>
      </c>
      <c r="K52" s="207" t="e">
        <v>#REF!</v>
      </c>
      <c r="L52" s="207" t="e">
        <v>#REF!</v>
      </c>
      <c r="M52" s="206" t="s">
        <v>186</v>
      </c>
      <c r="N52" s="207" t="e">
        <v>#REF!</v>
      </c>
      <c r="O52" s="207" t="e">
        <v>#REF!</v>
      </c>
      <c r="P52" s="207" t="e">
        <v>#REF!</v>
      </c>
      <c r="Q52" s="207" t="e">
        <v>#REF!</v>
      </c>
      <c r="R52" s="206" t="s">
        <v>176</v>
      </c>
      <c r="S52" s="207" t="e">
        <v>#REF!</v>
      </c>
      <c r="T52" s="207" t="e">
        <v>#REF!</v>
      </c>
      <c r="U52" s="207" t="e">
        <v>#REF!</v>
      </c>
      <c r="V52" s="207" t="e">
        <v>#REF!</v>
      </c>
      <c r="W52" s="171" t="s">
        <v>9</v>
      </c>
      <c r="X52" s="208" t="s">
        <v>99</v>
      </c>
      <c r="Y52" s="208"/>
      <c r="Z52" s="208"/>
      <c r="AA52" s="171" t="s">
        <v>10</v>
      </c>
      <c r="AB52" s="209" t="s">
        <v>100</v>
      </c>
      <c r="AC52" s="210"/>
      <c r="AD52" s="211"/>
    </row>
    <row r="53" spans="1:30" ht="19.5" customHeight="1" thickBot="1">
      <c r="A53" s="162">
        <v>5</v>
      </c>
      <c r="B53" s="166" t="s">
        <v>1053</v>
      </c>
      <c r="C53" s="165" t="s">
        <v>641</v>
      </c>
      <c r="D53" s="152"/>
      <c r="E53" s="153"/>
      <c r="F53" s="152"/>
      <c r="G53" s="154"/>
      <c r="H53" s="197">
        <v>3</v>
      </c>
      <c r="I53" s="197"/>
      <c r="J53" s="30" t="s">
        <v>11</v>
      </c>
      <c r="K53" s="198">
        <v>0</v>
      </c>
      <c r="L53" s="198"/>
      <c r="M53" s="197">
        <v>3</v>
      </c>
      <c r="N53" s="197"/>
      <c r="O53" s="30" t="s">
        <v>11</v>
      </c>
      <c r="P53" s="198">
        <v>0</v>
      </c>
      <c r="Q53" s="198"/>
      <c r="R53" s="197">
        <v>3</v>
      </c>
      <c r="S53" s="197"/>
      <c r="T53" s="30" t="s">
        <v>11</v>
      </c>
      <c r="U53" s="198">
        <v>0</v>
      </c>
      <c r="V53" s="198"/>
      <c r="W53" s="199">
        <v>6</v>
      </c>
      <c r="X53" s="12">
        <v>9</v>
      </c>
      <c r="Y53" s="13" t="s">
        <v>11</v>
      </c>
      <c r="Z53" s="14">
        <v>0</v>
      </c>
      <c r="AA53" s="200">
        <v>1</v>
      </c>
      <c r="AB53" s="2" t="s">
        <v>303</v>
      </c>
      <c r="AC53" s="3" t="s">
        <v>12</v>
      </c>
      <c r="AD53" s="2" t="s">
        <v>176</v>
      </c>
    </row>
    <row r="54" spans="1:30" ht="19.5" customHeight="1" thickBot="1">
      <c r="A54" s="16"/>
      <c r="B54" s="17" t="s">
        <v>72</v>
      </c>
      <c r="C54" s="155"/>
      <c r="D54" s="155"/>
      <c r="E54" s="155"/>
      <c r="F54" s="155"/>
      <c r="G54" s="155"/>
      <c r="H54" s="201" t="s">
        <v>1055</v>
      </c>
      <c r="I54" s="202"/>
      <c r="J54" s="202"/>
      <c r="K54" s="202"/>
      <c r="L54" s="203"/>
      <c r="M54" s="201" t="s">
        <v>1056</v>
      </c>
      <c r="N54" s="202"/>
      <c r="O54" s="202"/>
      <c r="P54" s="202"/>
      <c r="Q54" s="203"/>
      <c r="R54" s="201" t="s">
        <v>1057</v>
      </c>
      <c r="S54" s="202"/>
      <c r="T54" s="202"/>
      <c r="U54" s="202"/>
      <c r="V54" s="203"/>
      <c r="W54" s="199" t="s">
        <v>467</v>
      </c>
      <c r="X54" s="18"/>
      <c r="Y54" s="19"/>
      <c r="Z54" s="20"/>
      <c r="AA54" s="200"/>
      <c r="AB54" s="2" t="s">
        <v>172</v>
      </c>
      <c r="AC54" s="3" t="s">
        <v>12</v>
      </c>
      <c r="AD54" s="2" t="s">
        <v>186</v>
      </c>
    </row>
    <row r="55" spans="1:30" ht="19.5" customHeight="1" thickBot="1">
      <c r="A55" s="162">
        <v>15</v>
      </c>
      <c r="B55" s="11" t="s">
        <v>1054</v>
      </c>
      <c r="C55" s="197">
        <v>0</v>
      </c>
      <c r="D55" s="197"/>
      <c r="E55" s="30" t="s">
        <v>11</v>
      </c>
      <c r="F55" s="198">
        <v>3</v>
      </c>
      <c r="G55" s="198"/>
      <c r="H55" s="165" t="s">
        <v>641</v>
      </c>
      <c r="I55" s="152"/>
      <c r="J55" s="153"/>
      <c r="K55" s="152"/>
      <c r="L55" s="154"/>
      <c r="M55" s="197">
        <v>3</v>
      </c>
      <c r="N55" s="197"/>
      <c r="O55" s="30" t="s">
        <v>11</v>
      </c>
      <c r="P55" s="198">
        <v>2</v>
      </c>
      <c r="Q55" s="198"/>
      <c r="R55" s="197">
        <v>3</v>
      </c>
      <c r="S55" s="197"/>
      <c r="T55" s="30" t="s">
        <v>11</v>
      </c>
      <c r="U55" s="198">
        <v>1</v>
      </c>
      <c r="V55" s="198"/>
      <c r="W55" s="199">
        <v>5</v>
      </c>
      <c r="X55" s="12">
        <v>6</v>
      </c>
      <c r="Y55" s="13" t="s">
        <v>11</v>
      </c>
      <c r="Z55" s="14">
        <v>6</v>
      </c>
      <c r="AA55" s="200">
        <v>2</v>
      </c>
      <c r="AB55" s="2" t="s">
        <v>176</v>
      </c>
      <c r="AC55" s="3" t="s">
        <v>12</v>
      </c>
      <c r="AD55" s="2" t="s">
        <v>186</v>
      </c>
    </row>
    <row r="56" spans="1:30" ht="19.5" customHeight="1" thickBot="1">
      <c r="A56" s="16"/>
      <c r="B56" s="17" t="s">
        <v>173</v>
      </c>
      <c r="C56" s="201" t="s">
        <v>1058</v>
      </c>
      <c r="D56" s="202"/>
      <c r="E56" s="202"/>
      <c r="F56" s="202"/>
      <c r="G56" s="203"/>
      <c r="H56" s="155"/>
      <c r="I56" s="155"/>
      <c r="J56" s="155"/>
      <c r="K56" s="155"/>
      <c r="L56" s="155"/>
      <c r="M56" s="201" t="s">
        <v>1059</v>
      </c>
      <c r="N56" s="202"/>
      <c r="O56" s="202"/>
      <c r="P56" s="202"/>
      <c r="Q56" s="203"/>
      <c r="R56" s="201" t="s">
        <v>1060</v>
      </c>
      <c r="S56" s="202"/>
      <c r="T56" s="202"/>
      <c r="U56" s="202"/>
      <c r="V56" s="203"/>
      <c r="W56" s="199" t="s">
        <v>467</v>
      </c>
      <c r="X56" s="18"/>
      <c r="Y56" s="19"/>
      <c r="Z56" s="20"/>
      <c r="AA56" s="200"/>
      <c r="AB56" s="2" t="s">
        <v>303</v>
      </c>
      <c r="AC56" s="3" t="s">
        <v>12</v>
      </c>
      <c r="AD56" s="2" t="s">
        <v>172</v>
      </c>
    </row>
    <row r="57" spans="1:30" ht="19.5" customHeight="1" thickBot="1">
      <c r="A57" s="162">
        <v>86</v>
      </c>
      <c r="B57" s="11" t="s">
        <v>786</v>
      </c>
      <c r="C57" s="197">
        <v>0</v>
      </c>
      <c r="D57" s="197"/>
      <c r="E57" s="30" t="s">
        <v>11</v>
      </c>
      <c r="F57" s="198">
        <v>3</v>
      </c>
      <c r="G57" s="198"/>
      <c r="H57" s="197">
        <v>2</v>
      </c>
      <c r="I57" s="197"/>
      <c r="J57" s="30" t="s">
        <v>11</v>
      </c>
      <c r="K57" s="198">
        <v>3</v>
      </c>
      <c r="L57" s="198"/>
      <c r="M57" s="165" t="s">
        <v>641</v>
      </c>
      <c r="N57" s="152"/>
      <c r="O57" s="153"/>
      <c r="P57" s="152"/>
      <c r="Q57" s="154"/>
      <c r="R57" s="197">
        <v>0</v>
      </c>
      <c r="S57" s="197"/>
      <c r="T57" s="30" t="s">
        <v>11</v>
      </c>
      <c r="U57" s="198">
        <v>3</v>
      </c>
      <c r="V57" s="198"/>
      <c r="W57" s="199">
        <v>3</v>
      </c>
      <c r="X57" s="12">
        <v>2</v>
      </c>
      <c r="Y57" s="13" t="s">
        <v>11</v>
      </c>
      <c r="Z57" s="14">
        <v>9</v>
      </c>
      <c r="AA57" s="200">
        <v>4</v>
      </c>
      <c r="AB57" s="2" t="s">
        <v>172</v>
      </c>
      <c r="AC57" s="3" t="s">
        <v>12</v>
      </c>
      <c r="AD57" s="2" t="s">
        <v>176</v>
      </c>
    </row>
    <row r="58" spans="1:30" ht="19.5" customHeight="1" thickBot="1">
      <c r="A58" s="16"/>
      <c r="B58" s="17" t="s">
        <v>17</v>
      </c>
      <c r="C58" s="201" t="s">
        <v>1061</v>
      </c>
      <c r="D58" s="202"/>
      <c r="E58" s="202"/>
      <c r="F58" s="202"/>
      <c r="G58" s="203"/>
      <c r="H58" s="201" t="s">
        <v>1062</v>
      </c>
      <c r="I58" s="202"/>
      <c r="J58" s="202"/>
      <c r="K58" s="202"/>
      <c r="L58" s="203"/>
      <c r="M58" s="155"/>
      <c r="N58" s="155"/>
      <c r="O58" s="155"/>
      <c r="P58" s="155"/>
      <c r="Q58" s="155"/>
      <c r="R58" s="201" t="s">
        <v>1063</v>
      </c>
      <c r="S58" s="202"/>
      <c r="T58" s="202"/>
      <c r="U58" s="202"/>
      <c r="V58" s="203"/>
      <c r="W58" s="199" t="s">
        <v>467</v>
      </c>
      <c r="X58" s="18"/>
      <c r="Y58" s="19"/>
      <c r="Z58" s="20"/>
      <c r="AA58" s="200"/>
      <c r="AB58" s="2" t="s">
        <v>186</v>
      </c>
      <c r="AC58" s="3" t="s">
        <v>12</v>
      </c>
      <c r="AD58" s="2" t="s">
        <v>303</v>
      </c>
    </row>
    <row r="59" spans="1:30" ht="19.5" customHeight="1" thickBot="1">
      <c r="A59" s="162">
        <v>18</v>
      </c>
      <c r="B59" s="11" t="s">
        <v>709</v>
      </c>
      <c r="C59" s="197">
        <v>0</v>
      </c>
      <c r="D59" s="197"/>
      <c r="E59" s="30" t="s">
        <v>11</v>
      </c>
      <c r="F59" s="198">
        <v>3</v>
      </c>
      <c r="G59" s="198"/>
      <c r="H59" s="197">
        <v>1</v>
      </c>
      <c r="I59" s="197"/>
      <c r="J59" s="30" t="s">
        <v>11</v>
      </c>
      <c r="K59" s="198">
        <v>3</v>
      </c>
      <c r="L59" s="198"/>
      <c r="M59" s="197">
        <v>3</v>
      </c>
      <c r="N59" s="197"/>
      <c r="O59" s="30" t="s">
        <v>11</v>
      </c>
      <c r="P59" s="198">
        <v>0</v>
      </c>
      <c r="Q59" s="198"/>
      <c r="R59" s="165" t="s">
        <v>641</v>
      </c>
      <c r="S59" s="156"/>
      <c r="T59" s="157"/>
      <c r="U59" s="156"/>
      <c r="V59" s="158"/>
      <c r="W59" s="199">
        <v>4</v>
      </c>
      <c r="X59" s="12">
        <v>4</v>
      </c>
      <c r="Y59" s="13" t="s">
        <v>11</v>
      </c>
      <c r="Z59" s="14">
        <v>6</v>
      </c>
      <c r="AA59" s="200">
        <v>3</v>
      </c>
      <c r="AB59" s="15"/>
      <c r="AC59" s="15"/>
      <c r="AD59" s="15"/>
    </row>
    <row r="60" spans="1:30" ht="19.5" customHeight="1" thickBot="1">
      <c r="A60" s="16"/>
      <c r="B60" s="17" t="s">
        <v>178</v>
      </c>
      <c r="C60" s="201" t="s">
        <v>1064</v>
      </c>
      <c r="D60" s="202"/>
      <c r="E60" s="202"/>
      <c r="F60" s="202"/>
      <c r="G60" s="203"/>
      <c r="H60" s="201" t="s">
        <v>1065</v>
      </c>
      <c r="I60" s="202"/>
      <c r="J60" s="202"/>
      <c r="K60" s="202"/>
      <c r="L60" s="203"/>
      <c r="M60" s="201" t="s">
        <v>1066</v>
      </c>
      <c r="N60" s="202"/>
      <c r="O60" s="202"/>
      <c r="P60" s="202"/>
      <c r="Q60" s="203"/>
      <c r="R60" s="159"/>
      <c r="S60" s="160"/>
      <c r="T60" s="160"/>
      <c r="U60" s="160"/>
      <c r="V60" s="161"/>
      <c r="W60" s="199" t="s">
        <v>467</v>
      </c>
      <c r="X60" s="18"/>
      <c r="Y60" s="19"/>
      <c r="Z60" s="20"/>
      <c r="AA60" s="200"/>
      <c r="AB60" s="15"/>
      <c r="AC60" s="15"/>
      <c r="AD60" s="15"/>
    </row>
    <row r="61" spans="1:30" ht="19.5" customHeight="1">
      <c r="A61" s="21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4"/>
      <c r="S61" s="24"/>
      <c r="T61" s="24"/>
      <c r="U61" s="24"/>
      <c r="V61" s="24"/>
      <c r="W61" s="23"/>
      <c r="X61" s="23"/>
      <c r="Y61" s="23"/>
      <c r="Z61" s="23"/>
      <c r="AA61" s="25"/>
      <c r="AB61" s="15"/>
      <c r="AC61" s="15"/>
      <c r="AD61" s="15"/>
    </row>
    <row r="62" spans="1:26" ht="19.5" customHeight="1" thickBot="1">
      <c r="A62" s="167"/>
      <c r="B62" s="168" t="s">
        <v>111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Z62" s="10"/>
    </row>
    <row r="63" spans="1:30" ht="19.5" customHeight="1" thickBot="1">
      <c r="A63" s="169"/>
      <c r="B63" s="170" t="s">
        <v>97</v>
      </c>
      <c r="C63" s="206" t="s">
        <v>304</v>
      </c>
      <c r="D63" s="207" t="e">
        <v>#REF!</v>
      </c>
      <c r="E63" s="207" t="e">
        <v>#REF!</v>
      </c>
      <c r="F63" s="207" t="e">
        <v>#REF!</v>
      </c>
      <c r="G63" s="207" t="e">
        <v>#REF!</v>
      </c>
      <c r="H63" s="206" t="s">
        <v>313</v>
      </c>
      <c r="I63" s="207" t="e">
        <v>#REF!</v>
      </c>
      <c r="J63" s="207" t="e">
        <v>#REF!</v>
      </c>
      <c r="K63" s="207" t="e">
        <v>#REF!</v>
      </c>
      <c r="L63" s="207" t="e">
        <v>#REF!</v>
      </c>
      <c r="M63" s="206" t="s">
        <v>207</v>
      </c>
      <c r="N63" s="207" t="e">
        <v>#REF!</v>
      </c>
      <c r="O63" s="207" t="e">
        <v>#REF!</v>
      </c>
      <c r="P63" s="207" t="e">
        <v>#REF!</v>
      </c>
      <c r="Q63" s="207" t="e">
        <v>#REF!</v>
      </c>
      <c r="R63" s="206" t="s">
        <v>332</v>
      </c>
      <c r="S63" s="207" t="e">
        <v>#REF!</v>
      </c>
      <c r="T63" s="207" t="e">
        <v>#REF!</v>
      </c>
      <c r="U63" s="207" t="e">
        <v>#REF!</v>
      </c>
      <c r="V63" s="207" t="e">
        <v>#REF!</v>
      </c>
      <c r="W63" s="171" t="s">
        <v>9</v>
      </c>
      <c r="X63" s="208" t="s">
        <v>99</v>
      </c>
      <c r="Y63" s="208"/>
      <c r="Z63" s="208"/>
      <c r="AA63" s="171" t="s">
        <v>10</v>
      </c>
      <c r="AB63" s="209" t="s">
        <v>100</v>
      </c>
      <c r="AC63" s="210"/>
      <c r="AD63" s="211"/>
    </row>
    <row r="64" spans="1:30" ht="19.5" customHeight="1" thickBot="1">
      <c r="A64" s="162">
        <v>6</v>
      </c>
      <c r="B64" s="166" t="s">
        <v>1067</v>
      </c>
      <c r="C64" s="165" t="s">
        <v>641</v>
      </c>
      <c r="D64" s="152"/>
      <c r="E64" s="153"/>
      <c r="F64" s="152"/>
      <c r="G64" s="154"/>
      <c r="H64" s="197">
        <v>3</v>
      </c>
      <c r="I64" s="197"/>
      <c r="J64" s="30" t="s">
        <v>11</v>
      </c>
      <c r="K64" s="198">
        <v>2</v>
      </c>
      <c r="L64" s="198"/>
      <c r="M64" s="197">
        <v>3</v>
      </c>
      <c r="N64" s="197"/>
      <c r="O64" s="30" t="s">
        <v>11</v>
      </c>
      <c r="P64" s="198">
        <v>0</v>
      </c>
      <c r="Q64" s="198"/>
      <c r="R64" s="197">
        <v>3</v>
      </c>
      <c r="S64" s="197"/>
      <c r="T64" s="30" t="s">
        <v>11</v>
      </c>
      <c r="U64" s="198">
        <v>1</v>
      </c>
      <c r="V64" s="198"/>
      <c r="W64" s="199">
        <v>6</v>
      </c>
      <c r="X64" s="12">
        <v>9</v>
      </c>
      <c r="Y64" s="13" t="s">
        <v>11</v>
      </c>
      <c r="Z64" s="14">
        <v>3</v>
      </c>
      <c r="AA64" s="200">
        <v>1</v>
      </c>
      <c r="AB64" s="2" t="s">
        <v>304</v>
      </c>
      <c r="AC64" s="3" t="s">
        <v>12</v>
      </c>
      <c r="AD64" s="2" t="s">
        <v>332</v>
      </c>
    </row>
    <row r="65" spans="1:30" ht="19.5" customHeight="1" thickBot="1">
      <c r="A65" s="16"/>
      <c r="B65" s="17" t="s">
        <v>15</v>
      </c>
      <c r="C65" s="155"/>
      <c r="D65" s="155"/>
      <c r="E65" s="155"/>
      <c r="F65" s="155"/>
      <c r="G65" s="155"/>
      <c r="H65" s="201" t="s">
        <v>1069</v>
      </c>
      <c r="I65" s="202"/>
      <c r="J65" s="202"/>
      <c r="K65" s="202"/>
      <c r="L65" s="203"/>
      <c r="M65" s="201" t="s">
        <v>1070</v>
      </c>
      <c r="N65" s="202"/>
      <c r="O65" s="202"/>
      <c r="P65" s="202"/>
      <c r="Q65" s="203"/>
      <c r="R65" s="201" t="s">
        <v>1071</v>
      </c>
      <c r="S65" s="202"/>
      <c r="T65" s="202"/>
      <c r="U65" s="202"/>
      <c r="V65" s="203"/>
      <c r="W65" s="199" t="s">
        <v>467</v>
      </c>
      <c r="X65" s="18"/>
      <c r="Y65" s="19"/>
      <c r="Z65" s="20"/>
      <c r="AA65" s="200"/>
      <c r="AB65" s="2" t="s">
        <v>313</v>
      </c>
      <c r="AC65" s="3" t="s">
        <v>12</v>
      </c>
      <c r="AD65" s="2" t="s">
        <v>207</v>
      </c>
    </row>
    <row r="66" spans="1:30" ht="19.5" customHeight="1" thickBot="1">
      <c r="A66" s="162">
        <v>13</v>
      </c>
      <c r="B66" s="11" t="s">
        <v>1068</v>
      </c>
      <c r="C66" s="197">
        <v>2</v>
      </c>
      <c r="D66" s="197"/>
      <c r="E66" s="30" t="s">
        <v>11</v>
      </c>
      <c r="F66" s="198">
        <v>3</v>
      </c>
      <c r="G66" s="198"/>
      <c r="H66" s="165" t="s">
        <v>641</v>
      </c>
      <c r="I66" s="152"/>
      <c r="J66" s="153"/>
      <c r="K66" s="152"/>
      <c r="L66" s="154"/>
      <c r="M66" s="197">
        <v>3</v>
      </c>
      <c r="N66" s="197"/>
      <c r="O66" s="30" t="s">
        <v>11</v>
      </c>
      <c r="P66" s="198">
        <v>0</v>
      </c>
      <c r="Q66" s="198"/>
      <c r="R66" s="197">
        <v>3</v>
      </c>
      <c r="S66" s="197"/>
      <c r="T66" s="30" t="s">
        <v>11</v>
      </c>
      <c r="U66" s="198">
        <v>2</v>
      </c>
      <c r="V66" s="198"/>
      <c r="W66" s="199">
        <v>5</v>
      </c>
      <c r="X66" s="12">
        <v>8</v>
      </c>
      <c r="Y66" s="13" t="s">
        <v>11</v>
      </c>
      <c r="Z66" s="14">
        <v>5</v>
      </c>
      <c r="AA66" s="200">
        <v>2</v>
      </c>
      <c r="AB66" s="2" t="s">
        <v>332</v>
      </c>
      <c r="AC66" s="3" t="s">
        <v>12</v>
      </c>
      <c r="AD66" s="2" t="s">
        <v>207</v>
      </c>
    </row>
    <row r="67" spans="1:30" ht="19.5" customHeight="1" thickBot="1">
      <c r="A67" s="16"/>
      <c r="B67" s="17" t="s">
        <v>17</v>
      </c>
      <c r="C67" s="201" t="s">
        <v>1072</v>
      </c>
      <c r="D67" s="202"/>
      <c r="E67" s="202"/>
      <c r="F67" s="202"/>
      <c r="G67" s="203"/>
      <c r="H67" s="155"/>
      <c r="I67" s="155"/>
      <c r="J67" s="155"/>
      <c r="K67" s="155"/>
      <c r="L67" s="155"/>
      <c r="M67" s="201" t="s">
        <v>1073</v>
      </c>
      <c r="N67" s="202"/>
      <c r="O67" s="202"/>
      <c r="P67" s="202"/>
      <c r="Q67" s="203"/>
      <c r="R67" s="201" t="s">
        <v>1074</v>
      </c>
      <c r="S67" s="202"/>
      <c r="T67" s="202"/>
      <c r="U67" s="202"/>
      <c r="V67" s="203"/>
      <c r="W67" s="199" t="s">
        <v>467</v>
      </c>
      <c r="X67" s="18"/>
      <c r="Y67" s="19"/>
      <c r="Z67" s="20"/>
      <c r="AA67" s="200"/>
      <c r="AB67" s="2" t="s">
        <v>304</v>
      </c>
      <c r="AC67" s="3" t="s">
        <v>12</v>
      </c>
      <c r="AD67" s="2" t="s">
        <v>313</v>
      </c>
    </row>
    <row r="68" spans="1:30" ht="19.5" customHeight="1" thickBot="1">
      <c r="A68" s="162">
        <v>48</v>
      </c>
      <c r="B68" s="11" t="s">
        <v>769</v>
      </c>
      <c r="C68" s="197">
        <v>0</v>
      </c>
      <c r="D68" s="197"/>
      <c r="E68" s="30" t="s">
        <v>11</v>
      </c>
      <c r="F68" s="198">
        <v>3</v>
      </c>
      <c r="G68" s="198"/>
      <c r="H68" s="197">
        <v>0</v>
      </c>
      <c r="I68" s="197"/>
      <c r="J68" s="30" t="s">
        <v>11</v>
      </c>
      <c r="K68" s="198">
        <v>3</v>
      </c>
      <c r="L68" s="198"/>
      <c r="M68" s="165" t="s">
        <v>641</v>
      </c>
      <c r="N68" s="152"/>
      <c r="O68" s="153"/>
      <c r="P68" s="152"/>
      <c r="Q68" s="154"/>
      <c r="R68" s="197">
        <v>1</v>
      </c>
      <c r="S68" s="197"/>
      <c r="T68" s="30" t="s">
        <v>11</v>
      </c>
      <c r="U68" s="198">
        <v>3</v>
      </c>
      <c r="V68" s="198"/>
      <c r="W68" s="199">
        <v>3</v>
      </c>
      <c r="X68" s="12">
        <v>1</v>
      </c>
      <c r="Y68" s="13" t="s">
        <v>11</v>
      </c>
      <c r="Z68" s="14">
        <v>9</v>
      </c>
      <c r="AA68" s="200">
        <v>4</v>
      </c>
      <c r="AB68" s="2" t="s">
        <v>313</v>
      </c>
      <c r="AC68" s="3" t="s">
        <v>12</v>
      </c>
      <c r="AD68" s="2" t="s">
        <v>332</v>
      </c>
    </row>
    <row r="69" spans="1:30" ht="19.5" customHeight="1" thickBot="1">
      <c r="A69" s="16"/>
      <c r="B69" s="17" t="s">
        <v>18</v>
      </c>
      <c r="C69" s="201" t="s">
        <v>1075</v>
      </c>
      <c r="D69" s="202"/>
      <c r="E69" s="202"/>
      <c r="F69" s="202"/>
      <c r="G69" s="203"/>
      <c r="H69" s="201" t="s">
        <v>1076</v>
      </c>
      <c r="I69" s="202"/>
      <c r="J69" s="202"/>
      <c r="K69" s="202"/>
      <c r="L69" s="203"/>
      <c r="M69" s="155"/>
      <c r="N69" s="155"/>
      <c r="O69" s="155"/>
      <c r="P69" s="155"/>
      <c r="Q69" s="155"/>
      <c r="R69" s="201" t="s">
        <v>1077</v>
      </c>
      <c r="S69" s="202"/>
      <c r="T69" s="202"/>
      <c r="U69" s="202"/>
      <c r="V69" s="203"/>
      <c r="W69" s="199" t="s">
        <v>467</v>
      </c>
      <c r="X69" s="18"/>
      <c r="Y69" s="19"/>
      <c r="Z69" s="20"/>
      <c r="AA69" s="200"/>
      <c r="AB69" s="2" t="s">
        <v>207</v>
      </c>
      <c r="AC69" s="3" t="s">
        <v>12</v>
      </c>
      <c r="AD69" s="2" t="s">
        <v>304</v>
      </c>
    </row>
    <row r="70" spans="1:30" ht="19.5" customHeight="1" thickBot="1">
      <c r="A70" s="162">
        <v>31</v>
      </c>
      <c r="B70" s="11" t="s">
        <v>851</v>
      </c>
      <c r="C70" s="197">
        <v>1</v>
      </c>
      <c r="D70" s="197"/>
      <c r="E70" s="30" t="s">
        <v>11</v>
      </c>
      <c r="F70" s="198">
        <v>3</v>
      </c>
      <c r="G70" s="198"/>
      <c r="H70" s="197">
        <v>2</v>
      </c>
      <c r="I70" s="197"/>
      <c r="J70" s="30" t="s">
        <v>11</v>
      </c>
      <c r="K70" s="198">
        <v>3</v>
      </c>
      <c r="L70" s="198"/>
      <c r="M70" s="197">
        <v>3</v>
      </c>
      <c r="N70" s="197"/>
      <c r="O70" s="30" t="s">
        <v>11</v>
      </c>
      <c r="P70" s="198">
        <v>1</v>
      </c>
      <c r="Q70" s="198"/>
      <c r="R70" s="165" t="s">
        <v>641</v>
      </c>
      <c r="S70" s="156"/>
      <c r="T70" s="157"/>
      <c r="U70" s="156"/>
      <c r="V70" s="158"/>
      <c r="W70" s="199">
        <v>4</v>
      </c>
      <c r="X70" s="12">
        <v>6</v>
      </c>
      <c r="Y70" s="13" t="s">
        <v>11</v>
      </c>
      <c r="Z70" s="14">
        <v>7</v>
      </c>
      <c r="AA70" s="200">
        <v>3</v>
      </c>
      <c r="AB70" s="15"/>
      <c r="AC70" s="15"/>
      <c r="AD70" s="15"/>
    </row>
    <row r="71" spans="1:30" ht="19.5" customHeight="1" thickBot="1">
      <c r="A71" s="16"/>
      <c r="B71" s="17" t="s">
        <v>333</v>
      </c>
      <c r="C71" s="201" t="s">
        <v>1078</v>
      </c>
      <c r="D71" s="202"/>
      <c r="E71" s="202"/>
      <c r="F71" s="202"/>
      <c r="G71" s="203"/>
      <c r="H71" s="201" t="s">
        <v>1079</v>
      </c>
      <c r="I71" s="202"/>
      <c r="J71" s="202"/>
      <c r="K71" s="202"/>
      <c r="L71" s="203"/>
      <c r="M71" s="201" t="s">
        <v>1080</v>
      </c>
      <c r="N71" s="202"/>
      <c r="O71" s="202"/>
      <c r="P71" s="202"/>
      <c r="Q71" s="203"/>
      <c r="R71" s="159"/>
      <c r="S71" s="160"/>
      <c r="T71" s="160"/>
      <c r="U71" s="160"/>
      <c r="V71" s="161"/>
      <c r="W71" s="199" t="s">
        <v>467</v>
      </c>
      <c r="X71" s="18"/>
      <c r="Y71" s="19"/>
      <c r="Z71" s="20"/>
      <c r="AA71" s="200"/>
      <c r="AB71" s="15"/>
      <c r="AC71" s="15"/>
      <c r="AD71" s="15"/>
    </row>
    <row r="72" spans="1:30" ht="19.5" customHeight="1">
      <c r="A72" s="21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4"/>
      <c r="S72" s="24"/>
      <c r="T72" s="24"/>
      <c r="U72" s="24"/>
      <c r="V72" s="24"/>
      <c r="W72" s="23"/>
      <c r="X72" s="23"/>
      <c r="Y72" s="23"/>
      <c r="Z72" s="23"/>
      <c r="AA72" s="25"/>
      <c r="AB72" s="15"/>
      <c r="AC72" s="15"/>
      <c r="AD72" s="15"/>
    </row>
    <row r="73" spans="1:26" ht="19.5" customHeight="1" thickBot="1">
      <c r="A73" s="167"/>
      <c r="B73" s="168" t="s">
        <v>112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Z73" s="10"/>
    </row>
    <row r="74" spans="1:30" ht="19.5" customHeight="1" thickBot="1">
      <c r="A74" s="169"/>
      <c r="B74" s="170" t="s">
        <v>97</v>
      </c>
      <c r="C74" s="206" t="s">
        <v>305</v>
      </c>
      <c r="D74" s="207" t="e">
        <v>#REF!</v>
      </c>
      <c r="E74" s="207" t="e">
        <v>#REF!</v>
      </c>
      <c r="F74" s="207" t="e">
        <v>#REF!</v>
      </c>
      <c r="G74" s="207" t="e">
        <v>#REF!</v>
      </c>
      <c r="H74" s="206" t="s">
        <v>310</v>
      </c>
      <c r="I74" s="207" t="e">
        <v>#REF!</v>
      </c>
      <c r="J74" s="207" t="e">
        <v>#REF!</v>
      </c>
      <c r="K74" s="207" t="e">
        <v>#REF!</v>
      </c>
      <c r="L74" s="207" t="e">
        <v>#REF!</v>
      </c>
      <c r="M74" s="206" t="s">
        <v>189</v>
      </c>
      <c r="N74" s="207" t="e">
        <v>#REF!</v>
      </c>
      <c r="O74" s="207" t="e">
        <v>#REF!</v>
      </c>
      <c r="P74" s="207" t="e">
        <v>#REF!</v>
      </c>
      <c r="Q74" s="207" t="e">
        <v>#REF!</v>
      </c>
      <c r="R74" s="206" t="s">
        <v>174</v>
      </c>
      <c r="S74" s="207" t="e">
        <v>#REF!</v>
      </c>
      <c r="T74" s="207" t="e">
        <v>#REF!</v>
      </c>
      <c r="U74" s="207" t="e">
        <v>#REF!</v>
      </c>
      <c r="V74" s="207" t="e">
        <v>#REF!</v>
      </c>
      <c r="W74" s="171" t="s">
        <v>9</v>
      </c>
      <c r="X74" s="208" t="s">
        <v>99</v>
      </c>
      <c r="Y74" s="208"/>
      <c r="Z74" s="208"/>
      <c r="AA74" s="171" t="s">
        <v>10</v>
      </c>
      <c r="AB74" s="209" t="s">
        <v>100</v>
      </c>
      <c r="AC74" s="210"/>
      <c r="AD74" s="211"/>
    </row>
    <row r="75" spans="1:30" ht="19.5" customHeight="1" thickBot="1">
      <c r="A75" s="162">
        <v>7</v>
      </c>
      <c r="B75" s="166" t="s">
        <v>1081</v>
      </c>
      <c r="C75" s="165" t="s">
        <v>641</v>
      </c>
      <c r="D75" s="152"/>
      <c r="E75" s="153"/>
      <c r="F75" s="152"/>
      <c r="G75" s="154"/>
      <c r="H75" s="197">
        <v>1</v>
      </c>
      <c r="I75" s="197"/>
      <c r="J75" s="30" t="s">
        <v>11</v>
      </c>
      <c r="K75" s="198">
        <v>3</v>
      </c>
      <c r="L75" s="198"/>
      <c r="M75" s="197">
        <v>3</v>
      </c>
      <c r="N75" s="197"/>
      <c r="O75" s="30" t="s">
        <v>11</v>
      </c>
      <c r="P75" s="198">
        <v>0</v>
      </c>
      <c r="Q75" s="198"/>
      <c r="R75" s="197">
        <v>2</v>
      </c>
      <c r="S75" s="197"/>
      <c r="T75" s="30" t="s">
        <v>11</v>
      </c>
      <c r="U75" s="198">
        <v>3</v>
      </c>
      <c r="V75" s="198"/>
      <c r="W75" s="199">
        <v>4</v>
      </c>
      <c r="X75" s="12">
        <v>6</v>
      </c>
      <c r="Y75" s="13" t="s">
        <v>11</v>
      </c>
      <c r="Z75" s="14">
        <v>6</v>
      </c>
      <c r="AA75" s="200">
        <v>3</v>
      </c>
      <c r="AB75" s="2" t="s">
        <v>305</v>
      </c>
      <c r="AC75" s="3" t="s">
        <v>12</v>
      </c>
      <c r="AD75" s="2" t="s">
        <v>174</v>
      </c>
    </row>
    <row r="76" spans="1:30" ht="19.5" customHeight="1" thickBot="1">
      <c r="A76" s="16"/>
      <c r="B76" s="17" t="s">
        <v>59</v>
      </c>
      <c r="C76" s="155"/>
      <c r="D76" s="155"/>
      <c r="E76" s="155"/>
      <c r="F76" s="155"/>
      <c r="G76" s="155"/>
      <c r="H76" s="201" t="s">
        <v>1083</v>
      </c>
      <c r="I76" s="202"/>
      <c r="J76" s="202"/>
      <c r="K76" s="202"/>
      <c r="L76" s="203"/>
      <c r="M76" s="201" t="s">
        <v>1084</v>
      </c>
      <c r="N76" s="202"/>
      <c r="O76" s="202"/>
      <c r="P76" s="202"/>
      <c r="Q76" s="203"/>
      <c r="R76" s="201" t="s">
        <v>1085</v>
      </c>
      <c r="S76" s="202"/>
      <c r="T76" s="202"/>
      <c r="U76" s="202"/>
      <c r="V76" s="203"/>
      <c r="W76" s="199" t="s">
        <v>467</v>
      </c>
      <c r="X76" s="18"/>
      <c r="Y76" s="19"/>
      <c r="Z76" s="20"/>
      <c r="AA76" s="200"/>
      <c r="AB76" s="2" t="s">
        <v>310</v>
      </c>
      <c r="AC76" s="3" t="s">
        <v>12</v>
      </c>
      <c r="AD76" s="2" t="s">
        <v>189</v>
      </c>
    </row>
    <row r="77" spans="1:30" ht="19.5" customHeight="1" thickBot="1">
      <c r="A77" s="162">
        <v>11</v>
      </c>
      <c r="B77" s="11" t="s">
        <v>1082</v>
      </c>
      <c r="C77" s="197">
        <v>3</v>
      </c>
      <c r="D77" s="197"/>
      <c r="E77" s="30" t="s">
        <v>11</v>
      </c>
      <c r="F77" s="198">
        <v>1</v>
      </c>
      <c r="G77" s="198"/>
      <c r="H77" s="165" t="s">
        <v>641</v>
      </c>
      <c r="I77" s="152"/>
      <c r="J77" s="153"/>
      <c r="K77" s="152"/>
      <c r="L77" s="154"/>
      <c r="M77" s="197">
        <v>3</v>
      </c>
      <c r="N77" s="197"/>
      <c r="O77" s="30" t="s">
        <v>11</v>
      </c>
      <c r="P77" s="198">
        <v>0</v>
      </c>
      <c r="Q77" s="198"/>
      <c r="R77" s="197">
        <v>1</v>
      </c>
      <c r="S77" s="197"/>
      <c r="T77" s="30" t="s">
        <v>11</v>
      </c>
      <c r="U77" s="198">
        <v>3</v>
      </c>
      <c r="V77" s="198"/>
      <c r="W77" s="199">
        <v>5</v>
      </c>
      <c r="X77" s="12">
        <v>7</v>
      </c>
      <c r="Y77" s="13" t="s">
        <v>11</v>
      </c>
      <c r="Z77" s="14">
        <v>4</v>
      </c>
      <c r="AA77" s="200">
        <v>2</v>
      </c>
      <c r="AB77" s="2" t="s">
        <v>174</v>
      </c>
      <c r="AC77" s="3" t="s">
        <v>12</v>
      </c>
      <c r="AD77" s="2" t="s">
        <v>189</v>
      </c>
    </row>
    <row r="78" spans="1:30" ht="19.5" customHeight="1" thickBot="1">
      <c r="A78" s="16"/>
      <c r="B78" s="17" t="s">
        <v>311</v>
      </c>
      <c r="C78" s="201" t="s">
        <v>1086</v>
      </c>
      <c r="D78" s="202"/>
      <c r="E78" s="202"/>
      <c r="F78" s="202"/>
      <c r="G78" s="203"/>
      <c r="H78" s="155"/>
      <c r="I78" s="155"/>
      <c r="J78" s="155"/>
      <c r="K78" s="155"/>
      <c r="L78" s="155"/>
      <c r="M78" s="201" t="s">
        <v>1087</v>
      </c>
      <c r="N78" s="202"/>
      <c r="O78" s="202"/>
      <c r="P78" s="202"/>
      <c r="Q78" s="203"/>
      <c r="R78" s="201" t="s">
        <v>1088</v>
      </c>
      <c r="S78" s="202"/>
      <c r="T78" s="202"/>
      <c r="U78" s="202"/>
      <c r="V78" s="203"/>
      <c r="W78" s="199" t="s">
        <v>467</v>
      </c>
      <c r="X78" s="18"/>
      <c r="Y78" s="19"/>
      <c r="Z78" s="20"/>
      <c r="AA78" s="200"/>
      <c r="AB78" s="2" t="s">
        <v>305</v>
      </c>
      <c r="AC78" s="3" t="s">
        <v>12</v>
      </c>
      <c r="AD78" s="2" t="s">
        <v>310</v>
      </c>
    </row>
    <row r="79" spans="1:30" ht="19.5" customHeight="1" thickBot="1">
      <c r="A79" s="162">
        <v>78</v>
      </c>
      <c r="B79" s="11" t="s">
        <v>724</v>
      </c>
      <c r="C79" s="197">
        <v>0</v>
      </c>
      <c r="D79" s="197"/>
      <c r="E79" s="30" t="s">
        <v>11</v>
      </c>
      <c r="F79" s="198">
        <v>3</v>
      </c>
      <c r="G79" s="198"/>
      <c r="H79" s="197">
        <v>0</v>
      </c>
      <c r="I79" s="197"/>
      <c r="J79" s="30" t="s">
        <v>11</v>
      </c>
      <c r="K79" s="198">
        <v>3</v>
      </c>
      <c r="L79" s="198"/>
      <c r="M79" s="165" t="s">
        <v>641</v>
      </c>
      <c r="N79" s="152"/>
      <c r="O79" s="153"/>
      <c r="P79" s="152"/>
      <c r="Q79" s="154"/>
      <c r="R79" s="197">
        <v>1</v>
      </c>
      <c r="S79" s="197"/>
      <c r="T79" s="30" t="s">
        <v>11</v>
      </c>
      <c r="U79" s="198">
        <v>3</v>
      </c>
      <c r="V79" s="198"/>
      <c r="W79" s="199">
        <v>3</v>
      </c>
      <c r="X79" s="12">
        <v>1</v>
      </c>
      <c r="Y79" s="13" t="s">
        <v>11</v>
      </c>
      <c r="Z79" s="14">
        <v>9</v>
      </c>
      <c r="AA79" s="200">
        <v>4</v>
      </c>
      <c r="AB79" s="2" t="s">
        <v>310</v>
      </c>
      <c r="AC79" s="3" t="s">
        <v>12</v>
      </c>
      <c r="AD79" s="2" t="s">
        <v>174</v>
      </c>
    </row>
    <row r="80" spans="1:30" ht="19.5" customHeight="1" thickBot="1">
      <c r="A80" s="16"/>
      <c r="B80" s="17" t="s">
        <v>191</v>
      </c>
      <c r="C80" s="201" t="s">
        <v>1089</v>
      </c>
      <c r="D80" s="202"/>
      <c r="E80" s="202"/>
      <c r="F80" s="202"/>
      <c r="G80" s="203"/>
      <c r="H80" s="201" t="s">
        <v>1090</v>
      </c>
      <c r="I80" s="202"/>
      <c r="J80" s="202"/>
      <c r="K80" s="202"/>
      <c r="L80" s="203"/>
      <c r="M80" s="155"/>
      <c r="N80" s="155"/>
      <c r="O80" s="155"/>
      <c r="P80" s="155"/>
      <c r="Q80" s="155"/>
      <c r="R80" s="201" t="s">
        <v>1091</v>
      </c>
      <c r="S80" s="202"/>
      <c r="T80" s="202"/>
      <c r="U80" s="202"/>
      <c r="V80" s="203"/>
      <c r="W80" s="199" t="s">
        <v>467</v>
      </c>
      <c r="X80" s="18"/>
      <c r="Y80" s="19"/>
      <c r="Z80" s="20"/>
      <c r="AA80" s="200"/>
      <c r="AB80" s="2" t="s">
        <v>189</v>
      </c>
      <c r="AC80" s="3" t="s">
        <v>12</v>
      </c>
      <c r="AD80" s="2" t="s">
        <v>305</v>
      </c>
    </row>
    <row r="81" spans="1:30" ht="19.5" customHeight="1" thickBot="1">
      <c r="A81" s="162">
        <v>17</v>
      </c>
      <c r="B81" s="11" t="s">
        <v>700</v>
      </c>
      <c r="C81" s="197">
        <v>3</v>
      </c>
      <c r="D81" s="197"/>
      <c r="E81" s="30" t="s">
        <v>11</v>
      </c>
      <c r="F81" s="198">
        <v>2</v>
      </c>
      <c r="G81" s="198"/>
      <c r="H81" s="197">
        <v>3</v>
      </c>
      <c r="I81" s="197"/>
      <c r="J81" s="30" t="s">
        <v>11</v>
      </c>
      <c r="K81" s="198">
        <v>1</v>
      </c>
      <c r="L81" s="198"/>
      <c r="M81" s="197">
        <v>3</v>
      </c>
      <c r="N81" s="197"/>
      <c r="O81" s="30" t="s">
        <v>11</v>
      </c>
      <c r="P81" s="198">
        <v>1</v>
      </c>
      <c r="Q81" s="198"/>
      <c r="R81" s="165" t="s">
        <v>641</v>
      </c>
      <c r="S81" s="156"/>
      <c r="T81" s="157"/>
      <c r="U81" s="156"/>
      <c r="V81" s="158"/>
      <c r="W81" s="199">
        <v>6</v>
      </c>
      <c r="X81" s="12">
        <v>9</v>
      </c>
      <c r="Y81" s="13" t="s">
        <v>11</v>
      </c>
      <c r="Z81" s="14">
        <v>4</v>
      </c>
      <c r="AA81" s="200">
        <v>1</v>
      </c>
      <c r="AB81" s="15"/>
      <c r="AC81" s="15"/>
      <c r="AD81" s="15"/>
    </row>
    <row r="82" spans="1:30" ht="19.5" customHeight="1" thickBot="1">
      <c r="A82" s="16"/>
      <c r="B82" s="17" t="s">
        <v>175</v>
      </c>
      <c r="C82" s="201" t="s">
        <v>1092</v>
      </c>
      <c r="D82" s="202"/>
      <c r="E82" s="202"/>
      <c r="F82" s="202"/>
      <c r="G82" s="203"/>
      <c r="H82" s="201" t="s">
        <v>1093</v>
      </c>
      <c r="I82" s="202"/>
      <c r="J82" s="202"/>
      <c r="K82" s="202"/>
      <c r="L82" s="203"/>
      <c r="M82" s="201" t="s">
        <v>1094</v>
      </c>
      <c r="N82" s="202"/>
      <c r="O82" s="202"/>
      <c r="P82" s="202"/>
      <c r="Q82" s="203"/>
      <c r="R82" s="159"/>
      <c r="S82" s="160"/>
      <c r="T82" s="160"/>
      <c r="U82" s="160"/>
      <c r="V82" s="161"/>
      <c r="W82" s="199" t="s">
        <v>467</v>
      </c>
      <c r="X82" s="18"/>
      <c r="Y82" s="19"/>
      <c r="Z82" s="20"/>
      <c r="AA82" s="200"/>
      <c r="AB82" s="15"/>
      <c r="AC82" s="15"/>
      <c r="AD82" s="15"/>
    </row>
    <row r="83" spans="1:30" ht="19.5" customHeight="1">
      <c r="A83" s="21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  <c r="S83" s="24"/>
      <c r="T83" s="24"/>
      <c r="U83" s="24"/>
      <c r="V83" s="24"/>
      <c r="W83" s="23"/>
      <c r="X83" s="23"/>
      <c r="Y83" s="23"/>
      <c r="Z83" s="23"/>
      <c r="AA83" s="25"/>
      <c r="AB83" s="15"/>
      <c r="AC83" s="15"/>
      <c r="AD83" s="15"/>
    </row>
    <row r="84" spans="1:26" ht="19.5" customHeight="1" thickBot="1">
      <c r="A84" s="167"/>
      <c r="B84" s="168" t="s">
        <v>113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Z84" s="10"/>
    </row>
    <row r="85" spans="1:30" ht="19.5" customHeight="1" thickBot="1">
      <c r="A85" s="169"/>
      <c r="B85" s="170" t="s">
        <v>97</v>
      </c>
      <c r="C85" s="206" t="s">
        <v>306</v>
      </c>
      <c r="D85" s="207" t="e">
        <v>#REF!</v>
      </c>
      <c r="E85" s="207" t="e">
        <v>#REF!</v>
      </c>
      <c r="F85" s="207" t="e">
        <v>#REF!</v>
      </c>
      <c r="G85" s="207" t="e">
        <v>#REF!</v>
      </c>
      <c r="H85" s="206" t="s">
        <v>307</v>
      </c>
      <c r="I85" s="207" t="e">
        <v>#REF!</v>
      </c>
      <c r="J85" s="207" t="e">
        <v>#REF!</v>
      </c>
      <c r="K85" s="207" t="e">
        <v>#REF!</v>
      </c>
      <c r="L85" s="207" t="e">
        <v>#REF!</v>
      </c>
      <c r="M85" s="206" t="s">
        <v>187</v>
      </c>
      <c r="N85" s="207" t="e">
        <v>#REF!</v>
      </c>
      <c r="O85" s="207" t="e">
        <v>#REF!</v>
      </c>
      <c r="P85" s="207" t="e">
        <v>#REF!</v>
      </c>
      <c r="Q85" s="207" t="e">
        <v>#REF!</v>
      </c>
      <c r="R85" s="206" t="s">
        <v>336</v>
      </c>
      <c r="S85" s="207" t="e">
        <v>#REF!</v>
      </c>
      <c r="T85" s="207" t="e">
        <v>#REF!</v>
      </c>
      <c r="U85" s="207" t="e">
        <v>#REF!</v>
      </c>
      <c r="V85" s="207" t="e">
        <v>#REF!</v>
      </c>
      <c r="W85" s="171" t="s">
        <v>9</v>
      </c>
      <c r="X85" s="208" t="s">
        <v>99</v>
      </c>
      <c r="Y85" s="208"/>
      <c r="Z85" s="208"/>
      <c r="AA85" s="171" t="s">
        <v>10</v>
      </c>
      <c r="AB85" s="209" t="s">
        <v>100</v>
      </c>
      <c r="AC85" s="210"/>
      <c r="AD85" s="211"/>
    </row>
    <row r="86" spans="1:30" ht="19.5" customHeight="1" thickBot="1">
      <c r="A86" s="162">
        <v>8</v>
      </c>
      <c r="B86" s="166" t="s">
        <v>1095</v>
      </c>
      <c r="C86" s="165" t="s">
        <v>641</v>
      </c>
      <c r="D86" s="152"/>
      <c r="E86" s="153"/>
      <c r="F86" s="152"/>
      <c r="G86" s="154"/>
      <c r="H86" s="197">
        <v>2</v>
      </c>
      <c r="I86" s="197"/>
      <c r="J86" s="30" t="s">
        <v>11</v>
      </c>
      <c r="K86" s="198">
        <v>3</v>
      </c>
      <c r="L86" s="198"/>
      <c r="M86" s="197">
        <v>3</v>
      </c>
      <c r="N86" s="197"/>
      <c r="O86" s="30" t="s">
        <v>11</v>
      </c>
      <c r="P86" s="198">
        <v>0</v>
      </c>
      <c r="Q86" s="198"/>
      <c r="R86" s="197">
        <v>1</v>
      </c>
      <c r="S86" s="197"/>
      <c r="T86" s="30" t="s">
        <v>11</v>
      </c>
      <c r="U86" s="198">
        <v>3</v>
      </c>
      <c r="V86" s="198"/>
      <c r="W86" s="199">
        <v>4</v>
      </c>
      <c r="X86" s="12">
        <v>6</v>
      </c>
      <c r="Y86" s="13" t="s">
        <v>11</v>
      </c>
      <c r="Z86" s="14">
        <v>6</v>
      </c>
      <c r="AA86" s="200">
        <v>3</v>
      </c>
      <c r="AB86" s="2" t="s">
        <v>306</v>
      </c>
      <c r="AC86" s="3" t="s">
        <v>12</v>
      </c>
      <c r="AD86" s="2" t="s">
        <v>336</v>
      </c>
    </row>
    <row r="87" spans="1:30" ht="19.5" customHeight="1" thickBot="1">
      <c r="A87" s="16"/>
      <c r="B87" s="17" t="s">
        <v>15</v>
      </c>
      <c r="C87" s="155"/>
      <c r="D87" s="155"/>
      <c r="E87" s="155"/>
      <c r="F87" s="155"/>
      <c r="G87" s="155"/>
      <c r="H87" s="201" t="s">
        <v>1097</v>
      </c>
      <c r="I87" s="202"/>
      <c r="J87" s="202"/>
      <c r="K87" s="202"/>
      <c r="L87" s="203"/>
      <c r="M87" s="201" t="s">
        <v>1098</v>
      </c>
      <c r="N87" s="202"/>
      <c r="O87" s="202"/>
      <c r="P87" s="202"/>
      <c r="Q87" s="203"/>
      <c r="R87" s="201" t="s">
        <v>1099</v>
      </c>
      <c r="S87" s="202"/>
      <c r="T87" s="202"/>
      <c r="U87" s="202"/>
      <c r="V87" s="203"/>
      <c r="W87" s="199" t="s">
        <v>467</v>
      </c>
      <c r="X87" s="18"/>
      <c r="Y87" s="19"/>
      <c r="Z87" s="20"/>
      <c r="AA87" s="200"/>
      <c r="AB87" s="2" t="s">
        <v>307</v>
      </c>
      <c r="AC87" s="3" t="s">
        <v>12</v>
      </c>
      <c r="AD87" s="2" t="s">
        <v>187</v>
      </c>
    </row>
    <row r="88" spans="1:30" ht="19.5" customHeight="1" thickBot="1">
      <c r="A88" s="162">
        <v>9</v>
      </c>
      <c r="B88" s="11" t="s">
        <v>1096</v>
      </c>
      <c r="C88" s="197">
        <v>3</v>
      </c>
      <c r="D88" s="197"/>
      <c r="E88" s="30" t="s">
        <v>11</v>
      </c>
      <c r="F88" s="198">
        <v>2</v>
      </c>
      <c r="G88" s="198"/>
      <c r="H88" s="165" t="s">
        <v>641</v>
      </c>
      <c r="I88" s="152"/>
      <c r="J88" s="153"/>
      <c r="K88" s="152"/>
      <c r="L88" s="154"/>
      <c r="M88" s="197">
        <v>3</v>
      </c>
      <c r="N88" s="197"/>
      <c r="O88" s="30" t="s">
        <v>11</v>
      </c>
      <c r="P88" s="198">
        <v>0</v>
      </c>
      <c r="Q88" s="198"/>
      <c r="R88" s="197">
        <v>1</v>
      </c>
      <c r="S88" s="197"/>
      <c r="T88" s="30" t="s">
        <v>11</v>
      </c>
      <c r="U88" s="198">
        <v>3</v>
      </c>
      <c r="V88" s="198"/>
      <c r="W88" s="199">
        <v>5</v>
      </c>
      <c r="X88" s="12">
        <v>7</v>
      </c>
      <c r="Y88" s="13" t="s">
        <v>11</v>
      </c>
      <c r="Z88" s="14">
        <v>5</v>
      </c>
      <c r="AA88" s="200">
        <v>2</v>
      </c>
      <c r="AB88" s="2" t="s">
        <v>336</v>
      </c>
      <c r="AC88" s="3" t="s">
        <v>12</v>
      </c>
      <c r="AD88" s="2" t="s">
        <v>187</v>
      </c>
    </row>
    <row r="89" spans="1:30" ht="19.5" customHeight="1" thickBot="1">
      <c r="A89" s="16"/>
      <c r="B89" s="17" t="s">
        <v>308</v>
      </c>
      <c r="C89" s="201" t="s">
        <v>1100</v>
      </c>
      <c r="D89" s="202"/>
      <c r="E89" s="202"/>
      <c r="F89" s="202"/>
      <c r="G89" s="203"/>
      <c r="H89" s="155"/>
      <c r="I89" s="155"/>
      <c r="J89" s="155"/>
      <c r="K89" s="155"/>
      <c r="L89" s="155"/>
      <c r="M89" s="201" t="s">
        <v>1101</v>
      </c>
      <c r="N89" s="202"/>
      <c r="O89" s="202"/>
      <c r="P89" s="202"/>
      <c r="Q89" s="203"/>
      <c r="R89" s="201" t="s">
        <v>1102</v>
      </c>
      <c r="S89" s="202"/>
      <c r="T89" s="202"/>
      <c r="U89" s="202"/>
      <c r="V89" s="203"/>
      <c r="W89" s="199" t="s">
        <v>467</v>
      </c>
      <c r="X89" s="18"/>
      <c r="Y89" s="19"/>
      <c r="Z89" s="20"/>
      <c r="AA89" s="200"/>
      <c r="AB89" s="2" t="s">
        <v>306</v>
      </c>
      <c r="AC89" s="3" t="s">
        <v>12</v>
      </c>
      <c r="AD89" s="2" t="s">
        <v>307</v>
      </c>
    </row>
    <row r="90" spans="1:30" ht="19.5" customHeight="1" thickBot="1">
      <c r="A90" s="162">
        <v>131</v>
      </c>
      <c r="B90" s="11" t="s">
        <v>793</v>
      </c>
      <c r="C90" s="197">
        <v>0</v>
      </c>
      <c r="D90" s="197"/>
      <c r="E90" s="30" t="s">
        <v>11</v>
      </c>
      <c r="F90" s="198">
        <v>3</v>
      </c>
      <c r="G90" s="198"/>
      <c r="H90" s="197">
        <v>0</v>
      </c>
      <c r="I90" s="197"/>
      <c r="J90" s="30" t="s">
        <v>11</v>
      </c>
      <c r="K90" s="198">
        <v>3</v>
      </c>
      <c r="L90" s="198"/>
      <c r="M90" s="165" t="s">
        <v>641</v>
      </c>
      <c r="N90" s="152"/>
      <c r="O90" s="153"/>
      <c r="P90" s="152"/>
      <c r="Q90" s="154"/>
      <c r="R90" s="197">
        <v>3</v>
      </c>
      <c r="S90" s="197"/>
      <c r="T90" s="30" t="s">
        <v>11</v>
      </c>
      <c r="U90" s="198">
        <v>1</v>
      </c>
      <c r="V90" s="198"/>
      <c r="W90" s="199">
        <v>4</v>
      </c>
      <c r="X90" s="12">
        <v>3</v>
      </c>
      <c r="Y90" s="13" t="s">
        <v>11</v>
      </c>
      <c r="Z90" s="14">
        <v>7</v>
      </c>
      <c r="AA90" s="200">
        <v>4</v>
      </c>
      <c r="AB90" s="2" t="s">
        <v>307</v>
      </c>
      <c r="AC90" s="3" t="s">
        <v>12</v>
      </c>
      <c r="AD90" s="2" t="s">
        <v>336</v>
      </c>
    </row>
    <row r="91" spans="1:30" ht="19.5" customHeight="1" thickBot="1">
      <c r="A91" s="16"/>
      <c r="B91" s="17" t="s">
        <v>188</v>
      </c>
      <c r="C91" s="201" t="s">
        <v>1103</v>
      </c>
      <c r="D91" s="202"/>
      <c r="E91" s="202"/>
      <c r="F91" s="202"/>
      <c r="G91" s="203"/>
      <c r="H91" s="201" t="s">
        <v>1104</v>
      </c>
      <c r="I91" s="202"/>
      <c r="J91" s="202"/>
      <c r="K91" s="202"/>
      <c r="L91" s="203"/>
      <c r="M91" s="155"/>
      <c r="N91" s="155"/>
      <c r="O91" s="155"/>
      <c r="P91" s="155"/>
      <c r="Q91" s="155"/>
      <c r="R91" s="201" t="s">
        <v>1105</v>
      </c>
      <c r="S91" s="202"/>
      <c r="T91" s="202"/>
      <c r="U91" s="202"/>
      <c r="V91" s="203"/>
      <c r="W91" s="199" t="s">
        <v>467</v>
      </c>
      <c r="X91" s="18"/>
      <c r="Y91" s="19"/>
      <c r="Z91" s="20"/>
      <c r="AA91" s="200"/>
      <c r="AB91" s="2" t="s">
        <v>187</v>
      </c>
      <c r="AC91" s="3" t="s">
        <v>12</v>
      </c>
      <c r="AD91" s="2" t="s">
        <v>306</v>
      </c>
    </row>
    <row r="92" spans="1:30" ht="19.5" customHeight="1" thickBot="1">
      <c r="A92" s="162">
        <v>34</v>
      </c>
      <c r="B92" s="11" t="s">
        <v>836</v>
      </c>
      <c r="C92" s="197">
        <v>3</v>
      </c>
      <c r="D92" s="197"/>
      <c r="E92" s="30" t="s">
        <v>11</v>
      </c>
      <c r="F92" s="198">
        <v>1</v>
      </c>
      <c r="G92" s="198"/>
      <c r="H92" s="197">
        <v>3</v>
      </c>
      <c r="I92" s="197"/>
      <c r="J92" s="30" t="s">
        <v>11</v>
      </c>
      <c r="K92" s="198">
        <v>1</v>
      </c>
      <c r="L92" s="198"/>
      <c r="M92" s="197">
        <v>1</v>
      </c>
      <c r="N92" s="197"/>
      <c r="O92" s="30" t="s">
        <v>11</v>
      </c>
      <c r="P92" s="198">
        <v>3</v>
      </c>
      <c r="Q92" s="198"/>
      <c r="R92" s="165" t="s">
        <v>641</v>
      </c>
      <c r="S92" s="156"/>
      <c r="T92" s="157"/>
      <c r="U92" s="156"/>
      <c r="V92" s="158"/>
      <c r="W92" s="199">
        <v>5</v>
      </c>
      <c r="X92" s="12">
        <v>7</v>
      </c>
      <c r="Y92" s="13" t="s">
        <v>11</v>
      </c>
      <c r="Z92" s="14">
        <v>5</v>
      </c>
      <c r="AA92" s="200">
        <v>1</v>
      </c>
      <c r="AB92" s="15"/>
      <c r="AC92" s="15"/>
      <c r="AD92" s="15"/>
    </row>
    <row r="93" spans="1:30" ht="19.5" customHeight="1" thickBot="1">
      <c r="A93" s="16"/>
      <c r="B93" s="17" t="s">
        <v>223</v>
      </c>
      <c r="C93" s="201" t="s">
        <v>1106</v>
      </c>
      <c r="D93" s="202"/>
      <c r="E93" s="202"/>
      <c r="F93" s="202"/>
      <c r="G93" s="203"/>
      <c r="H93" s="201" t="s">
        <v>1107</v>
      </c>
      <c r="I93" s="202"/>
      <c r="J93" s="202"/>
      <c r="K93" s="202"/>
      <c r="L93" s="203"/>
      <c r="M93" s="201" t="s">
        <v>1108</v>
      </c>
      <c r="N93" s="202"/>
      <c r="O93" s="202"/>
      <c r="P93" s="202"/>
      <c r="Q93" s="203"/>
      <c r="R93" s="159"/>
      <c r="S93" s="160"/>
      <c r="T93" s="160"/>
      <c r="U93" s="160"/>
      <c r="V93" s="161"/>
      <c r="W93" s="199" t="s">
        <v>467</v>
      </c>
      <c r="X93" s="18"/>
      <c r="Y93" s="19"/>
      <c r="Z93" s="20"/>
      <c r="AA93" s="200"/>
      <c r="AB93" s="15"/>
      <c r="AC93" s="15"/>
      <c r="AD93" s="15"/>
    </row>
    <row r="94" spans="1:2" ht="19.5" customHeight="1">
      <c r="A94" s="26"/>
      <c r="B94" s="27"/>
    </row>
  </sheetData>
  <sheetProtection/>
  <mergeCells count="402">
    <mergeCell ref="W92:W93"/>
    <mergeCell ref="AA92:AA93"/>
    <mergeCell ref="AA86:AA87"/>
    <mergeCell ref="R78:V78"/>
    <mergeCell ref="R75:S75"/>
    <mergeCell ref="U75:V75"/>
    <mergeCell ref="W75:W76"/>
    <mergeCell ref="AA75:AA76"/>
    <mergeCell ref="H76:L76"/>
    <mergeCell ref="M76:Q76"/>
    <mergeCell ref="C93:G93"/>
    <mergeCell ref="H93:L93"/>
    <mergeCell ref="M93:Q93"/>
    <mergeCell ref="R89:V89"/>
    <mergeCell ref="C90:D90"/>
    <mergeCell ref="F90:G90"/>
    <mergeCell ref="H90:I90"/>
    <mergeCell ref="K90:L90"/>
    <mergeCell ref="R90:S90"/>
    <mergeCell ref="U90:V90"/>
    <mergeCell ref="C92:D92"/>
    <mergeCell ref="F92:G92"/>
    <mergeCell ref="H92:I92"/>
    <mergeCell ref="K92:L92"/>
    <mergeCell ref="M92:N92"/>
    <mergeCell ref="P92:Q92"/>
    <mergeCell ref="C88:D88"/>
    <mergeCell ref="F88:G88"/>
    <mergeCell ref="M88:N88"/>
    <mergeCell ref="P88:Q88"/>
    <mergeCell ref="R88:S88"/>
    <mergeCell ref="U88:V88"/>
    <mergeCell ref="R86:S86"/>
    <mergeCell ref="U86:V86"/>
    <mergeCell ref="W86:W87"/>
    <mergeCell ref="H87:L87"/>
    <mergeCell ref="M87:Q87"/>
    <mergeCell ref="R87:V87"/>
    <mergeCell ref="C85:G85"/>
    <mergeCell ref="H85:L85"/>
    <mergeCell ref="M85:Q85"/>
    <mergeCell ref="R85:V85"/>
    <mergeCell ref="X85:Z85"/>
    <mergeCell ref="AB85:AD85"/>
    <mergeCell ref="K81:L81"/>
    <mergeCell ref="M81:N81"/>
    <mergeCell ref="P81:Q81"/>
    <mergeCell ref="W81:W82"/>
    <mergeCell ref="AA81:AA82"/>
    <mergeCell ref="C82:G82"/>
    <mergeCell ref="H82:L82"/>
    <mergeCell ref="M82:Q82"/>
    <mergeCell ref="X74:Z74"/>
    <mergeCell ref="AB74:AD74"/>
    <mergeCell ref="C79:D79"/>
    <mergeCell ref="F79:G79"/>
    <mergeCell ref="H79:I79"/>
    <mergeCell ref="K79:L79"/>
    <mergeCell ref="R79:S79"/>
    <mergeCell ref="U79:V79"/>
    <mergeCell ref="F81:G81"/>
    <mergeCell ref="H81:I81"/>
    <mergeCell ref="AA77:AA78"/>
    <mergeCell ref="C77:D77"/>
    <mergeCell ref="F77:G77"/>
    <mergeCell ref="M77:N77"/>
    <mergeCell ref="P77:Q77"/>
    <mergeCell ref="R77:S77"/>
    <mergeCell ref="U77:V77"/>
    <mergeCell ref="W77:W78"/>
    <mergeCell ref="C78:G78"/>
    <mergeCell ref="M78:Q78"/>
    <mergeCell ref="R76:V76"/>
    <mergeCell ref="H75:I75"/>
    <mergeCell ref="K75:L75"/>
    <mergeCell ref="M75:N75"/>
    <mergeCell ref="P75:Q75"/>
    <mergeCell ref="C74:G74"/>
    <mergeCell ref="H74:L74"/>
    <mergeCell ref="M74:Q74"/>
    <mergeCell ref="R74:V74"/>
    <mergeCell ref="K70:L70"/>
    <mergeCell ref="M70:N70"/>
    <mergeCell ref="P70:Q70"/>
    <mergeCell ref="W70:W71"/>
    <mergeCell ref="AA70:AA71"/>
    <mergeCell ref="C71:G71"/>
    <mergeCell ref="H71:L71"/>
    <mergeCell ref="M71:Q71"/>
    <mergeCell ref="R67:V67"/>
    <mergeCell ref="C68:D68"/>
    <mergeCell ref="F68:G68"/>
    <mergeCell ref="H68:I68"/>
    <mergeCell ref="K68:L68"/>
    <mergeCell ref="R68:S68"/>
    <mergeCell ref="U68:V68"/>
    <mergeCell ref="W68:W69"/>
    <mergeCell ref="AA68:AA69"/>
    <mergeCell ref="C69:G69"/>
    <mergeCell ref="H69:L69"/>
    <mergeCell ref="R69:V69"/>
    <mergeCell ref="C70:D70"/>
    <mergeCell ref="F70:G70"/>
    <mergeCell ref="H70:I70"/>
    <mergeCell ref="AA66:AA67"/>
    <mergeCell ref="AB63:AD63"/>
    <mergeCell ref="H64:I64"/>
    <mergeCell ref="K64:L64"/>
    <mergeCell ref="M64:N64"/>
    <mergeCell ref="P64:Q64"/>
    <mergeCell ref="C66:D66"/>
    <mergeCell ref="F66:G66"/>
    <mergeCell ref="M66:N66"/>
    <mergeCell ref="P66:Q66"/>
    <mergeCell ref="R66:S66"/>
    <mergeCell ref="U66:V66"/>
    <mergeCell ref="R64:S64"/>
    <mergeCell ref="U64:V64"/>
    <mergeCell ref="W64:W65"/>
    <mergeCell ref="W66:W67"/>
    <mergeCell ref="C67:G67"/>
    <mergeCell ref="M67:Q67"/>
    <mergeCell ref="AA64:AA65"/>
    <mergeCell ref="H65:L65"/>
    <mergeCell ref="M65:Q65"/>
    <mergeCell ref="R65:V65"/>
    <mergeCell ref="C63:G63"/>
    <mergeCell ref="H63:L63"/>
    <mergeCell ref="M63:Q63"/>
    <mergeCell ref="R63:V63"/>
    <mergeCell ref="X63:Z63"/>
    <mergeCell ref="U57:V57"/>
    <mergeCell ref="W57:W58"/>
    <mergeCell ref="AA57:AA58"/>
    <mergeCell ref="C58:G58"/>
    <mergeCell ref="H58:L58"/>
    <mergeCell ref="R58:V58"/>
    <mergeCell ref="P55:Q55"/>
    <mergeCell ref="R55:S55"/>
    <mergeCell ref="U55:V55"/>
    <mergeCell ref="W55:W56"/>
    <mergeCell ref="AA55:AA56"/>
    <mergeCell ref="C56:G56"/>
    <mergeCell ref="M56:Q56"/>
    <mergeCell ref="R56:V56"/>
    <mergeCell ref="C57:D57"/>
    <mergeCell ref="F57:G57"/>
    <mergeCell ref="H57:I57"/>
    <mergeCell ref="K57:L57"/>
    <mergeCell ref="R57:S57"/>
    <mergeCell ref="C55:D55"/>
    <mergeCell ref="F55:G55"/>
    <mergeCell ref="M55:N55"/>
    <mergeCell ref="X52:Z52"/>
    <mergeCell ref="AB52:AD52"/>
    <mergeCell ref="W53:W54"/>
    <mergeCell ref="AA53:AA54"/>
    <mergeCell ref="H54:L54"/>
    <mergeCell ref="M54:Q54"/>
    <mergeCell ref="R54:V54"/>
    <mergeCell ref="B48:AD48"/>
    <mergeCell ref="H53:I53"/>
    <mergeCell ref="K53:L53"/>
    <mergeCell ref="M53:N53"/>
    <mergeCell ref="P53:Q53"/>
    <mergeCell ref="R53:S53"/>
    <mergeCell ref="U53:V53"/>
    <mergeCell ref="C52:G52"/>
    <mergeCell ref="H52:L52"/>
    <mergeCell ref="M52:Q52"/>
    <mergeCell ref="R52:V52"/>
    <mergeCell ref="W45:W46"/>
    <mergeCell ref="AA45:AA46"/>
    <mergeCell ref="C46:G46"/>
    <mergeCell ref="H46:L46"/>
    <mergeCell ref="M46:Q46"/>
    <mergeCell ref="C45:D45"/>
    <mergeCell ref="F45:G45"/>
    <mergeCell ref="U43:V43"/>
    <mergeCell ref="W43:W44"/>
    <mergeCell ref="AA43:AA44"/>
    <mergeCell ref="C44:G44"/>
    <mergeCell ref="H44:L44"/>
    <mergeCell ref="R44:V44"/>
    <mergeCell ref="C43:D43"/>
    <mergeCell ref="F43:G43"/>
    <mergeCell ref="H43:I43"/>
    <mergeCell ref="K43:L43"/>
    <mergeCell ref="R43:S43"/>
    <mergeCell ref="B1:AD1"/>
    <mergeCell ref="W90:W91"/>
    <mergeCell ref="AA90:AA91"/>
    <mergeCell ref="C91:G91"/>
    <mergeCell ref="H91:L91"/>
    <mergeCell ref="R91:V91"/>
    <mergeCell ref="W88:W89"/>
    <mergeCell ref="AA88:AA89"/>
    <mergeCell ref="C89:G89"/>
    <mergeCell ref="M89:Q89"/>
    <mergeCell ref="H86:I86"/>
    <mergeCell ref="K86:L86"/>
    <mergeCell ref="M86:N86"/>
    <mergeCell ref="P86:Q86"/>
    <mergeCell ref="W79:W80"/>
    <mergeCell ref="AA79:AA80"/>
    <mergeCell ref="C80:G80"/>
    <mergeCell ref="H80:L80"/>
    <mergeCell ref="R80:V80"/>
    <mergeCell ref="C81:D81"/>
    <mergeCell ref="W59:W60"/>
    <mergeCell ref="AA59:AA60"/>
    <mergeCell ref="C60:G60"/>
    <mergeCell ref="H60:L60"/>
    <mergeCell ref="F41:G41"/>
    <mergeCell ref="M41:N41"/>
    <mergeCell ref="P41:Q41"/>
    <mergeCell ref="R41:S41"/>
    <mergeCell ref="M60:Q60"/>
    <mergeCell ref="C59:D59"/>
    <mergeCell ref="F59:G59"/>
    <mergeCell ref="H59:I59"/>
    <mergeCell ref="K59:L59"/>
    <mergeCell ref="M59:N59"/>
    <mergeCell ref="P59:Q59"/>
    <mergeCell ref="H45:I45"/>
    <mergeCell ref="K45:L45"/>
    <mergeCell ref="M45:N45"/>
    <mergeCell ref="P45:Q45"/>
    <mergeCell ref="C42:G42"/>
    <mergeCell ref="M42:Q42"/>
    <mergeCell ref="C41:D41"/>
    <mergeCell ref="AB38:AD38"/>
    <mergeCell ref="H39:I39"/>
    <mergeCell ref="K39:L39"/>
    <mergeCell ref="M39:N39"/>
    <mergeCell ref="P39:Q39"/>
    <mergeCell ref="R39:S39"/>
    <mergeCell ref="U39:V39"/>
    <mergeCell ref="W39:W40"/>
    <mergeCell ref="U41:V41"/>
    <mergeCell ref="W41:W42"/>
    <mergeCell ref="AA41:AA42"/>
    <mergeCell ref="R42:V42"/>
    <mergeCell ref="AA39:AA40"/>
    <mergeCell ref="H40:L40"/>
    <mergeCell ref="M40:Q40"/>
    <mergeCell ref="R40:V40"/>
    <mergeCell ref="C38:G38"/>
    <mergeCell ref="H38:L38"/>
    <mergeCell ref="M38:Q38"/>
    <mergeCell ref="R38:V38"/>
    <mergeCell ref="P34:Q34"/>
    <mergeCell ref="W34:W35"/>
    <mergeCell ref="AA34:AA35"/>
    <mergeCell ref="C35:G35"/>
    <mergeCell ref="H35:L35"/>
    <mergeCell ref="M35:Q35"/>
    <mergeCell ref="C34:D34"/>
    <mergeCell ref="F34:G34"/>
    <mergeCell ref="H34:I34"/>
    <mergeCell ref="K34:L34"/>
    <mergeCell ref="M34:N34"/>
    <mergeCell ref="X38:Z38"/>
    <mergeCell ref="U32:V32"/>
    <mergeCell ref="W32:W33"/>
    <mergeCell ref="AA32:AA33"/>
    <mergeCell ref="C33:G33"/>
    <mergeCell ref="H33:L33"/>
    <mergeCell ref="R33:V33"/>
    <mergeCell ref="C32:D32"/>
    <mergeCell ref="F32:G32"/>
    <mergeCell ref="H32:I32"/>
    <mergeCell ref="K32:L32"/>
    <mergeCell ref="R32:S32"/>
    <mergeCell ref="C31:G31"/>
    <mergeCell ref="M31:Q31"/>
    <mergeCell ref="R31:V31"/>
    <mergeCell ref="AA28:AA29"/>
    <mergeCell ref="H29:L29"/>
    <mergeCell ref="M29:Q29"/>
    <mergeCell ref="R29:V29"/>
    <mergeCell ref="C30:D30"/>
    <mergeCell ref="F30:G30"/>
    <mergeCell ref="M30:N30"/>
    <mergeCell ref="P30:Q30"/>
    <mergeCell ref="R30:S30"/>
    <mergeCell ref="AB27:AD27"/>
    <mergeCell ref="H28:I28"/>
    <mergeCell ref="K28:L28"/>
    <mergeCell ref="M28:N28"/>
    <mergeCell ref="P28:Q28"/>
    <mergeCell ref="R28:S28"/>
    <mergeCell ref="U28:V28"/>
    <mergeCell ref="W28:W29"/>
    <mergeCell ref="U30:V30"/>
    <mergeCell ref="W30:W31"/>
    <mergeCell ref="AA30:AA31"/>
    <mergeCell ref="C27:G27"/>
    <mergeCell ref="H27:L27"/>
    <mergeCell ref="M27:Q27"/>
    <mergeCell ref="R27:V27"/>
    <mergeCell ref="P23:Q23"/>
    <mergeCell ref="W23:W24"/>
    <mergeCell ref="AA23:AA24"/>
    <mergeCell ref="C24:G24"/>
    <mergeCell ref="H24:L24"/>
    <mergeCell ref="M24:Q24"/>
    <mergeCell ref="C23:D23"/>
    <mergeCell ref="F23:G23"/>
    <mergeCell ref="H23:I23"/>
    <mergeCell ref="K23:L23"/>
    <mergeCell ref="M23:N23"/>
    <mergeCell ref="X27:Z27"/>
    <mergeCell ref="U21:V21"/>
    <mergeCell ref="W21:W22"/>
    <mergeCell ref="AA21:AA22"/>
    <mergeCell ref="C22:G22"/>
    <mergeCell ref="H22:L22"/>
    <mergeCell ref="R22:V22"/>
    <mergeCell ref="C21:D21"/>
    <mergeCell ref="F21:G21"/>
    <mergeCell ref="H21:I21"/>
    <mergeCell ref="K21:L21"/>
    <mergeCell ref="R21:S21"/>
    <mergeCell ref="C20:G20"/>
    <mergeCell ref="M20:Q20"/>
    <mergeCell ref="R20:V20"/>
    <mergeCell ref="AA17:AA18"/>
    <mergeCell ref="H18:L18"/>
    <mergeCell ref="M18:Q18"/>
    <mergeCell ref="R18:V18"/>
    <mergeCell ref="C19:D19"/>
    <mergeCell ref="F19:G19"/>
    <mergeCell ref="M19:N19"/>
    <mergeCell ref="P19:Q19"/>
    <mergeCell ref="R19:S19"/>
    <mergeCell ref="AB16:AD16"/>
    <mergeCell ref="H17:I17"/>
    <mergeCell ref="K17:L17"/>
    <mergeCell ref="M17:N17"/>
    <mergeCell ref="P17:Q17"/>
    <mergeCell ref="R17:S17"/>
    <mergeCell ref="U17:V17"/>
    <mergeCell ref="W17:W18"/>
    <mergeCell ref="U19:V19"/>
    <mergeCell ref="W19:W20"/>
    <mergeCell ref="AA19:AA20"/>
    <mergeCell ref="C16:G16"/>
    <mergeCell ref="H16:L16"/>
    <mergeCell ref="M16:Q16"/>
    <mergeCell ref="R16:V16"/>
    <mergeCell ref="P12:Q12"/>
    <mergeCell ref="W12:W13"/>
    <mergeCell ref="AA12:AA13"/>
    <mergeCell ref="C13:G13"/>
    <mergeCell ref="H13:L13"/>
    <mergeCell ref="M13:Q13"/>
    <mergeCell ref="C12:D12"/>
    <mergeCell ref="F12:G12"/>
    <mergeCell ref="H12:I12"/>
    <mergeCell ref="K12:L12"/>
    <mergeCell ref="M12:N12"/>
    <mergeCell ref="X16:Z16"/>
    <mergeCell ref="U10:V10"/>
    <mergeCell ref="W10:W11"/>
    <mergeCell ref="AA10:AA11"/>
    <mergeCell ref="C11:G11"/>
    <mergeCell ref="H11:L11"/>
    <mergeCell ref="R11:V11"/>
    <mergeCell ref="C10:D10"/>
    <mergeCell ref="F10:G10"/>
    <mergeCell ref="H10:I10"/>
    <mergeCell ref="K10:L10"/>
    <mergeCell ref="R10:S10"/>
    <mergeCell ref="U8:V8"/>
    <mergeCell ref="W8:W9"/>
    <mergeCell ref="AA8:AA9"/>
    <mergeCell ref="C9:G9"/>
    <mergeCell ref="M9:Q9"/>
    <mergeCell ref="R9:V9"/>
    <mergeCell ref="C8:D8"/>
    <mergeCell ref="F8:G8"/>
    <mergeCell ref="M8:N8"/>
    <mergeCell ref="P8:Q8"/>
    <mergeCell ref="R8:S8"/>
    <mergeCell ref="C5:G5"/>
    <mergeCell ref="H5:L5"/>
    <mergeCell ref="M5:Q5"/>
    <mergeCell ref="R5:V5"/>
    <mergeCell ref="X5:Z5"/>
    <mergeCell ref="AB5:AD5"/>
    <mergeCell ref="U6:V6"/>
    <mergeCell ref="W6:W7"/>
    <mergeCell ref="AA6:AA7"/>
    <mergeCell ref="H7:L7"/>
    <mergeCell ref="M7:Q7"/>
    <mergeCell ref="R7:V7"/>
    <mergeCell ref="H6:I6"/>
    <mergeCell ref="K6:L6"/>
    <mergeCell ref="M6:N6"/>
    <mergeCell ref="P6:Q6"/>
    <mergeCell ref="R6:S6"/>
  </mergeCells>
  <conditionalFormatting sqref="AA6:AA13 AA17:AA24 AA28:AA35 AA39:AA46 AA53:AA60 AA64:AA71 AA75:AA82 AA86:AA93">
    <cfRule type="cellIs" priority="11" dxfId="20" operator="equal">
      <formula>2</formula>
    </cfRule>
    <cfRule type="cellIs" priority="12" dxfId="21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2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35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40" customWidth="1"/>
    <col min="2" max="2" width="55.75390625" style="40" customWidth="1"/>
    <col min="3" max="4" width="28.75390625" style="40" customWidth="1"/>
    <col min="5" max="6" width="28.75390625" style="60" customWidth="1"/>
    <col min="7" max="16384" width="10.25390625" style="40" customWidth="1"/>
  </cols>
  <sheetData>
    <row r="1" spans="1:6" s="38" customFormat="1" ht="30.75" customHeight="1">
      <c r="A1" s="39"/>
      <c r="B1" s="213" t="s">
        <v>171</v>
      </c>
      <c r="C1" s="213"/>
      <c r="D1" s="213"/>
      <c r="E1" s="213"/>
      <c r="F1" s="213"/>
    </row>
    <row r="2" spans="1:6" s="38" customFormat="1" ht="19.5" customHeight="1">
      <c r="A2" s="43"/>
      <c r="B2" s="43" t="s">
        <v>82</v>
      </c>
      <c r="C2" s="43"/>
      <c r="D2" s="44"/>
      <c r="E2" s="44"/>
      <c r="F2" s="44" t="s">
        <v>417</v>
      </c>
    </row>
    <row r="3" spans="1:6" s="38" customFormat="1" ht="30" customHeight="1">
      <c r="A3" s="146"/>
      <c r="B3" s="146" t="s">
        <v>1416</v>
      </c>
      <c r="C3" s="146"/>
      <c r="D3" s="149"/>
      <c r="E3" s="150"/>
      <c r="F3" s="147" t="s">
        <v>47</v>
      </c>
    </row>
    <row r="4" spans="1:6" s="38" customFormat="1" ht="30" customHeight="1" hidden="1">
      <c r="A4" s="146"/>
      <c r="B4" s="146"/>
      <c r="C4" s="146"/>
      <c r="D4" s="149"/>
      <c r="E4" s="150"/>
      <c r="F4" s="147"/>
    </row>
    <row r="5" spans="1:6" ht="19.5" customHeight="1" thickBot="1">
      <c r="A5" s="37">
        <v>1</v>
      </c>
      <c r="B5" s="52" t="s">
        <v>1251</v>
      </c>
      <c r="C5" s="68"/>
      <c r="D5" s="51"/>
      <c r="E5" s="51"/>
      <c r="F5" s="51"/>
    </row>
    <row r="6" spans="1:6" ht="19.5" customHeight="1" thickBot="1" thickTop="1">
      <c r="A6" s="71"/>
      <c r="B6" s="72"/>
      <c r="C6" s="137" t="s">
        <v>1417</v>
      </c>
      <c r="D6" s="51"/>
      <c r="E6" s="51"/>
      <c r="F6" s="51"/>
    </row>
    <row r="7" spans="1:6" ht="19.5" customHeight="1" thickBot="1" thickTop="1">
      <c r="A7" s="35">
        <v>9</v>
      </c>
      <c r="B7" s="52" t="s">
        <v>1247</v>
      </c>
      <c r="C7" s="129" t="s">
        <v>1418</v>
      </c>
      <c r="D7" s="58"/>
      <c r="E7" s="51"/>
      <c r="F7" s="51"/>
    </row>
    <row r="8" spans="1:6" s="103" customFormat="1" ht="19.5" customHeight="1" thickBot="1" thickTop="1">
      <c r="A8" s="104"/>
      <c r="B8" s="105"/>
      <c r="C8" s="55"/>
      <c r="D8" s="137" t="s">
        <v>1419</v>
      </c>
      <c r="E8" s="107"/>
      <c r="F8" s="107"/>
    </row>
    <row r="9" spans="1:6" ht="19.5" customHeight="1" thickBot="1" thickTop="1">
      <c r="A9" s="35">
        <v>10</v>
      </c>
      <c r="B9" s="52" t="s">
        <v>1188</v>
      </c>
      <c r="C9" s="73"/>
      <c r="D9" s="129" t="s">
        <v>1422</v>
      </c>
      <c r="E9" s="56"/>
      <c r="F9" s="57"/>
    </row>
    <row r="10" spans="1:6" ht="19.5" customHeight="1" thickBot="1" thickTop="1">
      <c r="A10" s="71"/>
      <c r="B10" s="72"/>
      <c r="C10" s="137" t="s">
        <v>1419</v>
      </c>
      <c r="D10" s="58"/>
      <c r="E10" s="58"/>
      <c r="F10" s="51"/>
    </row>
    <row r="11" spans="1:6" ht="19.5" customHeight="1" thickBot="1" thickTop="1">
      <c r="A11" s="36">
        <v>5</v>
      </c>
      <c r="B11" s="52" t="s">
        <v>1248</v>
      </c>
      <c r="C11" s="129" t="s">
        <v>1420</v>
      </c>
      <c r="D11" s="57"/>
      <c r="E11" s="58"/>
      <c r="F11" s="57"/>
    </row>
    <row r="12" spans="1:6" s="103" customFormat="1" ht="19.5" customHeight="1" thickBot="1" thickTop="1">
      <c r="A12" s="104"/>
      <c r="B12" s="105"/>
      <c r="C12" s="55"/>
      <c r="D12" s="106"/>
      <c r="E12" s="137" t="s">
        <v>1419</v>
      </c>
      <c r="F12" s="57"/>
    </row>
    <row r="13" spans="1:6" ht="19.5" customHeight="1" thickBot="1" thickTop="1">
      <c r="A13" s="36">
        <v>6</v>
      </c>
      <c r="B13" s="52" t="s">
        <v>1186</v>
      </c>
      <c r="C13" s="148"/>
      <c r="D13" s="51"/>
      <c r="E13" s="129" t="s">
        <v>1430</v>
      </c>
      <c r="F13" s="74"/>
    </row>
    <row r="14" spans="1:6" ht="19.5" customHeight="1" thickBot="1" thickTop="1">
      <c r="A14" s="71"/>
      <c r="B14" s="72"/>
      <c r="C14" s="137" t="s">
        <v>815</v>
      </c>
      <c r="D14" s="51"/>
      <c r="E14" s="58"/>
      <c r="F14" s="58"/>
    </row>
    <row r="15" spans="1:6" ht="19.5" customHeight="1" thickBot="1" thickTop="1">
      <c r="A15" s="35">
        <v>66</v>
      </c>
      <c r="B15" s="52" t="s">
        <v>956</v>
      </c>
      <c r="C15" s="129" t="s">
        <v>1421</v>
      </c>
      <c r="D15" s="58"/>
      <c r="E15" s="58"/>
      <c r="F15" s="58"/>
    </row>
    <row r="16" spans="1:6" s="103" customFormat="1" ht="19.5" customHeight="1" thickBot="1" thickTop="1">
      <c r="A16" s="104"/>
      <c r="B16" s="105"/>
      <c r="C16" s="55"/>
      <c r="D16" s="138" t="s">
        <v>1423</v>
      </c>
      <c r="E16" s="107"/>
      <c r="F16" s="56"/>
    </row>
    <row r="17" spans="1:6" ht="19.5" customHeight="1" thickBot="1" thickTop="1">
      <c r="A17" s="35">
        <v>11</v>
      </c>
      <c r="B17" s="52" t="s">
        <v>1252</v>
      </c>
      <c r="C17" s="73"/>
      <c r="D17" s="129" t="s">
        <v>1433</v>
      </c>
      <c r="E17" s="57"/>
      <c r="F17" s="56"/>
    </row>
    <row r="18" spans="1:6" ht="19.5" customHeight="1" thickBot="1" thickTop="1">
      <c r="A18" s="71"/>
      <c r="B18" s="72"/>
      <c r="C18" s="137" t="s">
        <v>1423</v>
      </c>
      <c r="D18" s="58"/>
      <c r="E18" s="51"/>
      <c r="F18" s="58"/>
    </row>
    <row r="19" spans="1:6" ht="19.5" customHeight="1" thickBot="1" thickTop="1">
      <c r="A19" s="31">
        <v>14</v>
      </c>
      <c r="B19" s="52" t="s">
        <v>1240</v>
      </c>
      <c r="C19" s="129" t="s">
        <v>1424</v>
      </c>
      <c r="D19" s="57"/>
      <c r="E19" s="57"/>
      <c r="F19" s="58"/>
    </row>
    <row r="20" spans="1:6" s="103" customFormat="1" ht="19.5" customHeight="1" thickBot="1" thickTop="1">
      <c r="A20" s="104"/>
      <c r="B20" s="105"/>
      <c r="C20" s="55"/>
      <c r="D20" s="106"/>
      <c r="E20" s="107"/>
      <c r="F20" s="137" t="s">
        <v>1419</v>
      </c>
    </row>
    <row r="21" spans="1:6" ht="19.5" customHeight="1" thickBot="1" thickTop="1">
      <c r="A21" s="31">
        <v>3</v>
      </c>
      <c r="B21" s="52" t="s">
        <v>1109</v>
      </c>
      <c r="C21" s="68"/>
      <c r="D21" s="51"/>
      <c r="E21" s="51"/>
      <c r="F21" s="129" t="s">
        <v>1436</v>
      </c>
    </row>
    <row r="22" spans="1:6" ht="19.5" customHeight="1" thickBot="1" thickTop="1">
      <c r="A22" s="71"/>
      <c r="B22" s="72"/>
      <c r="C22" s="137" t="s">
        <v>1425</v>
      </c>
      <c r="D22" s="51"/>
      <c r="E22" s="51"/>
      <c r="F22" s="58"/>
    </row>
    <row r="23" spans="1:6" ht="19.5" customHeight="1" thickBot="1" thickTop="1">
      <c r="A23" s="35">
        <v>13</v>
      </c>
      <c r="B23" s="52" t="s">
        <v>1249</v>
      </c>
      <c r="C23" s="129" t="s">
        <v>1426</v>
      </c>
      <c r="D23" s="58"/>
      <c r="E23" s="51"/>
      <c r="F23" s="58"/>
    </row>
    <row r="24" spans="1:6" s="103" customFormat="1" ht="19.5" customHeight="1" thickBot="1" thickTop="1">
      <c r="A24" s="104"/>
      <c r="B24" s="105"/>
      <c r="C24" s="55"/>
      <c r="D24" s="137" t="s">
        <v>1425</v>
      </c>
      <c r="E24" s="107"/>
      <c r="F24" s="58"/>
    </row>
    <row r="25" spans="1:6" ht="19.5" customHeight="1" thickBot="1" thickTop="1">
      <c r="A25" s="35">
        <v>15</v>
      </c>
      <c r="B25" s="52" t="s">
        <v>1193</v>
      </c>
      <c r="C25" s="73"/>
      <c r="D25" s="129" t="s">
        <v>1434</v>
      </c>
      <c r="E25" s="56"/>
      <c r="F25" s="56"/>
    </row>
    <row r="26" spans="1:6" ht="19.5" customHeight="1" thickBot="1" thickTop="1">
      <c r="A26" s="71"/>
      <c r="B26" s="72"/>
      <c r="C26" s="137" t="s">
        <v>1427</v>
      </c>
      <c r="D26" s="58"/>
      <c r="E26" s="58"/>
      <c r="F26" s="56"/>
    </row>
    <row r="27" spans="1:6" ht="19.5" customHeight="1" thickBot="1" thickTop="1">
      <c r="A27" s="36">
        <v>17</v>
      </c>
      <c r="B27" s="52" t="s">
        <v>698</v>
      </c>
      <c r="C27" s="129" t="s">
        <v>1428</v>
      </c>
      <c r="D27" s="57"/>
      <c r="E27" s="58"/>
      <c r="F27" s="58"/>
    </row>
    <row r="28" spans="1:6" s="103" customFormat="1" ht="19.5" customHeight="1" thickBot="1" thickTop="1">
      <c r="A28" s="104"/>
      <c r="B28" s="105"/>
      <c r="C28" s="55"/>
      <c r="D28" s="106"/>
      <c r="E28" s="138" t="s">
        <v>1431</v>
      </c>
      <c r="F28" s="107"/>
    </row>
    <row r="29" spans="1:6" ht="19.5" customHeight="1" thickBot="1" thickTop="1">
      <c r="A29" s="36">
        <v>34</v>
      </c>
      <c r="B29" s="52" t="s">
        <v>973</v>
      </c>
      <c r="C29" s="148"/>
      <c r="D29" s="51"/>
      <c r="E29" s="129" t="s">
        <v>1437</v>
      </c>
      <c r="F29" s="51"/>
    </row>
    <row r="30" spans="1:6" ht="19.5" customHeight="1" thickBot="1" thickTop="1">
      <c r="A30" s="71"/>
      <c r="B30" s="72"/>
      <c r="C30" s="137" t="s">
        <v>837</v>
      </c>
      <c r="D30" s="51"/>
      <c r="E30" s="74"/>
      <c r="F30" s="51"/>
    </row>
    <row r="31" spans="1:6" ht="19.5" customHeight="1" thickBot="1" thickTop="1">
      <c r="A31" s="35">
        <v>12</v>
      </c>
      <c r="B31" s="52" t="s">
        <v>1250</v>
      </c>
      <c r="C31" s="129" t="s">
        <v>1429</v>
      </c>
      <c r="D31" s="58"/>
      <c r="E31" s="58"/>
      <c r="F31" s="57"/>
    </row>
    <row r="32" spans="1:6" s="103" customFormat="1" ht="19.5" customHeight="1" thickBot="1" thickTop="1">
      <c r="A32" s="104"/>
      <c r="B32" s="105"/>
      <c r="C32" s="55"/>
      <c r="D32" s="138" t="s">
        <v>1431</v>
      </c>
      <c r="E32" s="107"/>
      <c r="F32" s="107"/>
    </row>
    <row r="33" spans="1:6" ht="19.5" customHeight="1" thickBot="1" thickTop="1">
      <c r="A33" s="35">
        <v>24</v>
      </c>
      <c r="B33" s="52" t="s">
        <v>926</v>
      </c>
      <c r="C33" s="73"/>
      <c r="D33" s="129" t="s">
        <v>1435</v>
      </c>
      <c r="E33" s="57"/>
      <c r="F33" s="51"/>
    </row>
    <row r="34" spans="1:6" ht="19.5" customHeight="1" thickBot="1" thickTop="1">
      <c r="A34" s="71"/>
      <c r="B34" s="72"/>
      <c r="C34" s="137" t="s">
        <v>1431</v>
      </c>
      <c r="D34" s="58"/>
      <c r="E34" s="51"/>
      <c r="F34" s="51"/>
    </row>
    <row r="35" spans="1:6" ht="19.5" customHeight="1" thickBot="1" thickTop="1">
      <c r="A35" s="37">
        <v>2</v>
      </c>
      <c r="B35" s="52" t="s">
        <v>1238</v>
      </c>
      <c r="C35" s="129" t="s">
        <v>1432</v>
      </c>
      <c r="D35" s="57"/>
      <c r="E35" s="57"/>
      <c r="F35" s="51"/>
    </row>
    <row r="36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304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40" customWidth="1"/>
    <col min="2" max="2" width="55.75390625" style="40" customWidth="1"/>
    <col min="3" max="4" width="28.75390625" style="40" customWidth="1"/>
    <col min="5" max="6" width="28.75390625" style="60" customWidth="1"/>
    <col min="7" max="16384" width="10.25390625" style="40" customWidth="1"/>
  </cols>
  <sheetData>
    <row r="1" spans="1:8" s="38" customFormat="1" ht="30.75" customHeight="1">
      <c r="A1" s="39"/>
      <c r="B1" s="213" t="s">
        <v>171</v>
      </c>
      <c r="C1" s="213"/>
      <c r="D1" s="213"/>
      <c r="E1" s="213"/>
      <c r="F1" s="213"/>
      <c r="G1" s="39"/>
      <c r="H1" s="39"/>
    </row>
    <row r="2" spans="1:8" s="38" customFormat="1" ht="19.5" customHeight="1">
      <c r="A2" s="43"/>
      <c r="B2" s="43" t="s">
        <v>82</v>
      </c>
      <c r="C2" s="43"/>
      <c r="D2" s="44"/>
      <c r="E2" s="44"/>
      <c r="F2" s="44" t="s">
        <v>417</v>
      </c>
      <c r="G2" s="43"/>
      <c r="H2" s="43"/>
    </row>
    <row r="3" spans="1:6" s="38" customFormat="1" ht="30" customHeight="1">
      <c r="A3" s="146"/>
      <c r="B3" s="146" t="s">
        <v>34</v>
      </c>
      <c r="C3" s="146"/>
      <c r="D3" s="149"/>
      <c r="E3" s="150"/>
      <c r="F3" s="147" t="s">
        <v>88</v>
      </c>
    </row>
    <row r="4" spans="1:6" s="38" customFormat="1" ht="19.5" customHeight="1">
      <c r="A4" s="37">
        <v>3</v>
      </c>
      <c r="B4" s="175" t="s">
        <v>1109</v>
      </c>
      <c r="C4" s="146"/>
      <c r="D4" s="149"/>
      <c r="E4" s="150"/>
      <c r="F4" s="147"/>
    </row>
    <row r="5" spans="1:6" ht="19.5" customHeight="1" thickBot="1">
      <c r="A5" s="37">
        <v>4</v>
      </c>
      <c r="B5" s="176" t="s">
        <v>1110</v>
      </c>
      <c r="C5" s="68"/>
      <c r="D5" s="51"/>
      <c r="E5" s="51"/>
      <c r="F5" s="51"/>
    </row>
    <row r="6" spans="1:6" ht="19.5" customHeight="1" thickBot="1" thickTop="1">
      <c r="A6" s="35" t="s">
        <v>467</v>
      </c>
      <c r="B6" s="177" t="s">
        <v>472</v>
      </c>
      <c r="C6" s="137" t="s">
        <v>1111</v>
      </c>
      <c r="D6" s="51"/>
      <c r="E6" s="51"/>
      <c r="F6" s="51"/>
    </row>
    <row r="7" spans="1:6" ht="19.5" customHeight="1" thickBot="1" thickTop="1">
      <c r="A7" s="35" t="s">
        <v>467</v>
      </c>
      <c r="B7" s="176" t="s">
        <v>472</v>
      </c>
      <c r="C7" s="129" t="s">
        <v>474</v>
      </c>
      <c r="D7" s="58"/>
      <c r="E7" s="51"/>
      <c r="F7" s="51"/>
    </row>
    <row r="8" spans="1:6" s="103" customFormat="1" ht="19.5" customHeight="1" thickBot="1" thickTop="1">
      <c r="A8" s="35">
        <v>35</v>
      </c>
      <c r="B8" s="178" t="s">
        <v>957</v>
      </c>
      <c r="C8" s="55"/>
      <c r="D8" s="137" t="s">
        <v>1111</v>
      </c>
      <c r="E8" s="107"/>
      <c r="F8" s="107"/>
    </row>
    <row r="9" spans="1:10" ht="19.5" customHeight="1" thickBot="1" thickTop="1">
      <c r="A9" s="35">
        <v>137</v>
      </c>
      <c r="B9" s="176" t="s">
        <v>983</v>
      </c>
      <c r="C9" s="73"/>
      <c r="D9" s="129" t="s">
        <v>1115</v>
      </c>
      <c r="E9" s="56"/>
      <c r="F9" s="57"/>
      <c r="G9" s="43"/>
      <c r="H9" s="43"/>
      <c r="I9" s="38"/>
      <c r="J9" s="38"/>
    </row>
    <row r="10" spans="1:10" ht="19.5" customHeight="1" thickBot="1" thickTop="1">
      <c r="A10" s="36">
        <v>70</v>
      </c>
      <c r="B10" s="177" t="s">
        <v>979</v>
      </c>
      <c r="C10" s="137" t="s">
        <v>1112</v>
      </c>
      <c r="D10" s="58"/>
      <c r="E10" s="58"/>
      <c r="F10" s="51"/>
      <c r="G10" s="43"/>
      <c r="H10" s="43"/>
      <c r="I10" s="38"/>
      <c r="J10" s="38"/>
    </row>
    <row r="11" spans="1:10" ht="19.5" customHeight="1" thickBot="1" thickTop="1">
      <c r="A11" s="36">
        <v>103</v>
      </c>
      <c r="B11" s="176" t="s">
        <v>842</v>
      </c>
      <c r="C11" s="129" t="s">
        <v>1113</v>
      </c>
      <c r="D11" s="57"/>
      <c r="E11" s="58"/>
      <c r="F11" s="57"/>
      <c r="G11" s="38"/>
      <c r="H11" s="38"/>
      <c r="I11" s="38"/>
      <c r="J11" s="38"/>
    </row>
    <row r="12" spans="1:6" s="103" customFormat="1" ht="19.5" customHeight="1" thickBot="1" thickTop="1">
      <c r="A12" s="36">
        <v>125</v>
      </c>
      <c r="B12" s="178" t="s">
        <v>939</v>
      </c>
      <c r="C12" s="55"/>
      <c r="D12" s="106"/>
      <c r="E12" s="137" t="s">
        <v>1111</v>
      </c>
      <c r="F12" s="57"/>
    </row>
    <row r="13" spans="1:6" ht="19.5" customHeight="1" thickBot="1" thickTop="1">
      <c r="A13" s="36">
        <v>139</v>
      </c>
      <c r="B13" s="176" t="s">
        <v>985</v>
      </c>
      <c r="C13" s="151"/>
      <c r="D13" s="51"/>
      <c r="E13" s="129" t="s">
        <v>1120</v>
      </c>
      <c r="F13" s="74"/>
    </row>
    <row r="14" spans="1:6" ht="19.5" customHeight="1" thickBot="1" thickTop="1">
      <c r="A14" s="35" t="s">
        <v>467</v>
      </c>
      <c r="B14" s="177" t="s">
        <v>472</v>
      </c>
      <c r="C14" s="137" t="s">
        <v>1114</v>
      </c>
      <c r="D14" s="51"/>
      <c r="E14" s="58"/>
      <c r="F14" s="58"/>
    </row>
    <row r="15" spans="1:6" ht="19.5" customHeight="1" thickBot="1" thickTop="1">
      <c r="A15" s="35" t="s">
        <v>467</v>
      </c>
      <c r="B15" s="176" t="s">
        <v>472</v>
      </c>
      <c r="C15" s="129" t="s">
        <v>474</v>
      </c>
      <c r="D15" s="58"/>
      <c r="E15" s="58"/>
      <c r="F15" s="58"/>
    </row>
    <row r="16" spans="1:6" s="103" customFormat="1" ht="19.5" customHeight="1" thickBot="1" thickTop="1">
      <c r="A16" s="35" t="s">
        <v>467</v>
      </c>
      <c r="B16" s="178" t="s">
        <v>472</v>
      </c>
      <c r="C16" s="55"/>
      <c r="D16" s="138" t="s">
        <v>1116</v>
      </c>
      <c r="E16" s="107"/>
      <c r="F16" s="56"/>
    </row>
    <row r="17" spans="1:10" ht="19.5" customHeight="1" thickBot="1" thickTop="1">
      <c r="A17" s="35" t="s">
        <v>467</v>
      </c>
      <c r="B17" s="176" t="s">
        <v>472</v>
      </c>
      <c r="C17" s="73"/>
      <c r="D17" s="129" t="s">
        <v>1125</v>
      </c>
      <c r="E17" s="57"/>
      <c r="F17" s="56"/>
      <c r="G17" s="43"/>
      <c r="H17" s="43"/>
      <c r="I17" s="38"/>
      <c r="J17" s="38"/>
    </row>
    <row r="18" spans="1:10" ht="19.5" customHeight="1" thickBot="1" thickTop="1">
      <c r="A18" s="31">
        <v>110</v>
      </c>
      <c r="B18" s="177" t="s">
        <v>976</v>
      </c>
      <c r="C18" s="137" t="s">
        <v>1116</v>
      </c>
      <c r="D18" s="58"/>
      <c r="E18" s="51"/>
      <c r="F18" s="58"/>
      <c r="G18" s="43"/>
      <c r="H18" s="43"/>
      <c r="I18" s="38"/>
      <c r="J18" s="38"/>
    </row>
    <row r="19" spans="1:10" ht="19.5" customHeight="1" thickBot="1" thickTop="1">
      <c r="A19" s="31">
        <v>136</v>
      </c>
      <c r="B19" s="176" t="s">
        <v>944</v>
      </c>
      <c r="C19" s="129" t="s">
        <v>474</v>
      </c>
      <c r="D19" s="57"/>
      <c r="E19" s="57"/>
      <c r="F19" s="58"/>
      <c r="G19" s="38"/>
      <c r="H19" s="38"/>
      <c r="I19" s="38"/>
      <c r="J19" s="38"/>
    </row>
    <row r="20" spans="1:6" s="103" customFormat="1" ht="19.5" customHeight="1" thickBot="1" thickTop="1">
      <c r="A20" s="31">
        <v>89</v>
      </c>
      <c r="B20" s="178" t="s">
        <v>972</v>
      </c>
      <c r="C20" s="55"/>
      <c r="D20" s="106"/>
      <c r="E20" s="107"/>
      <c r="F20" s="137" t="s">
        <v>1111</v>
      </c>
    </row>
    <row r="21" spans="1:6" ht="19.5" customHeight="1" thickBot="1" thickTop="1">
      <c r="A21" s="31">
        <v>133</v>
      </c>
      <c r="B21" s="176" t="s">
        <v>847</v>
      </c>
      <c r="C21" s="68"/>
      <c r="D21" s="51"/>
      <c r="E21" s="51"/>
      <c r="F21" s="129" t="s">
        <v>1130</v>
      </c>
    </row>
    <row r="22" spans="1:6" ht="19.5" customHeight="1" thickBot="1" thickTop="1">
      <c r="A22" s="35" t="s">
        <v>467</v>
      </c>
      <c r="B22" s="177" t="s">
        <v>472</v>
      </c>
      <c r="C22" s="137" t="s">
        <v>1117</v>
      </c>
      <c r="D22" s="51"/>
      <c r="E22" s="51"/>
      <c r="F22" s="58"/>
    </row>
    <row r="23" spans="1:6" ht="19.5" customHeight="1" thickBot="1" thickTop="1">
      <c r="A23" s="35" t="s">
        <v>467</v>
      </c>
      <c r="B23" s="176" t="s">
        <v>472</v>
      </c>
      <c r="C23" s="129" t="s">
        <v>474</v>
      </c>
      <c r="D23" s="58"/>
      <c r="E23" s="51"/>
      <c r="F23" s="58"/>
    </row>
    <row r="24" spans="1:6" s="103" customFormat="1" ht="19.5" customHeight="1" thickBot="1" thickTop="1">
      <c r="A24" s="35" t="s">
        <v>467</v>
      </c>
      <c r="B24" s="178" t="s">
        <v>472</v>
      </c>
      <c r="C24" s="55"/>
      <c r="D24" s="137" t="s">
        <v>1118</v>
      </c>
      <c r="E24" s="107"/>
      <c r="F24" s="58"/>
    </row>
    <row r="25" spans="1:10" ht="19.5" customHeight="1" thickBot="1" thickTop="1">
      <c r="A25" s="35" t="s">
        <v>467</v>
      </c>
      <c r="B25" s="176" t="s">
        <v>472</v>
      </c>
      <c r="C25" s="73"/>
      <c r="D25" s="129" t="s">
        <v>1135</v>
      </c>
      <c r="E25" s="56"/>
      <c r="F25" s="56"/>
      <c r="G25" s="43"/>
      <c r="H25" s="43"/>
      <c r="I25" s="38"/>
      <c r="J25" s="38"/>
    </row>
    <row r="26" spans="1:10" ht="19.5" customHeight="1" thickBot="1" thickTop="1">
      <c r="A26" s="36">
        <v>77</v>
      </c>
      <c r="B26" s="177" t="s">
        <v>977</v>
      </c>
      <c r="C26" s="137" t="s">
        <v>1118</v>
      </c>
      <c r="D26" s="58"/>
      <c r="E26" s="58"/>
      <c r="F26" s="56"/>
      <c r="G26" s="43"/>
      <c r="H26" s="43"/>
      <c r="I26" s="38"/>
      <c r="J26" s="38"/>
    </row>
    <row r="27" spans="1:10" ht="19.5" customHeight="1" thickBot="1" thickTop="1">
      <c r="A27" s="36">
        <v>79</v>
      </c>
      <c r="B27" s="176" t="s">
        <v>897</v>
      </c>
      <c r="C27" s="129" t="s">
        <v>474</v>
      </c>
      <c r="D27" s="57"/>
      <c r="E27" s="58"/>
      <c r="F27" s="58"/>
      <c r="G27" s="38"/>
      <c r="H27" s="38"/>
      <c r="I27" s="38"/>
      <c r="J27" s="38"/>
    </row>
    <row r="28" spans="1:6" s="103" customFormat="1" ht="19.5" customHeight="1" thickBot="1" thickTop="1">
      <c r="A28" s="36">
        <v>73</v>
      </c>
      <c r="B28" s="178" t="s">
        <v>872</v>
      </c>
      <c r="C28" s="55"/>
      <c r="D28" s="106"/>
      <c r="E28" s="138" t="s">
        <v>1121</v>
      </c>
      <c r="F28" s="107"/>
    </row>
    <row r="29" spans="1:6" ht="19.5" customHeight="1" thickBot="1" thickTop="1">
      <c r="A29" s="36">
        <v>76</v>
      </c>
      <c r="B29" s="176" t="s">
        <v>858</v>
      </c>
      <c r="C29" s="151"/>
      <c r="D29" s="51"/>
      <c r="E29" s="129" t="s">
        <v>1140</v>
      </c>
      <c r="F29" s="51"/>
    </row>
    <row r="30" spans="1:6" ht="19.5" customHeight="1" thickBot="1" thickTop="1">
      <c r="A30" s="35" t="s">
        <v>467</v>
      </c>
      <c r="B30" s="177" t="s">
        <v>472</v>
      </c>
      <c r="C30" s="137" t="s">
        <v>1119</v>
      </c>
      <c r="D30" s="51"/>
      <c r="E30" s="74"/>
      <c r="F30" s="51"/>
    </row>
    <row r="31" spans="1:6" ht="19.5" customHeight="1" thickBot="1" thickTop="1">
      <c r="A31" s="35" t="s">
        <v>467</v>
      </c>
      <c r="B31" s="176" t="s">
        <v>472</v>
      </c>
      <c r="C31" s="129" t="s">
        <v>474</v>
      </c>
      <c r="D31" s="58"/>
      <c r="E31" s="58"/>
      <c r="F31" s="57"/>
    </row>
    <row r="32" spans="1:6" s="103" customFormat="1" ht="19.5" customHeight="1" thickBot="1" thickTop="1">
      <c r="A32" s="35" t="s">
        <v>467</v>
      </c>
      <c r="B32" s="178" t="s">
        <v>472</v>
      </c>
      <c r="C32" s="55"/>
      <c r="D32" s="138" t="s">
        <v>1121</v>
      </c>
      <c r="E32" s="107"/>
      <c r="F32" s="107"/>
    </row>
    <row r="33" spans="1:10" ht="19.5" customHeight="1" thickBot="1" thickTop="1">
      <c r="A33" s="35" t="s">
        <v>467</v>
      </c>
      <c r="B33" s="176" t="s">
        <v>472</v>
      </c>
      <c r="C33" s="73"/>
      <c r="D33" s="129" t="s">
        <v>1145</v>
      </c>
      <c r="E33" s="57"/>
      <c r="F33" s="51"/>
      <c r="G33" s="43"/>
      <c r="H33" s="43"/>
      <c r="I33" s="38"/>
      <c r="J33" s="38"/>
    </row>
    <row r="34" spans="1:10" ht="19.5" customHeight="1" thickBot="1" thickTop="1">
      <c r="A34" s="37">
        <v>17</v>
      </c>
      <c r="B34" s="177" t="s">
        <v>698</v>
      </c>
      <c r="C34" s="137" t="s">
        <v>1121</v>
      </c>
      <c r="D34" s="58"/>
      <c r="E34" s="51"/>
      <c r="F34" s="51"/>
      <c r="H34" s="43"/>
      <c r="I34" s="38"/>
      <c r="J34" s="38"/>
    </row>
    <row r="35" spans="1:10" ht="19.5" customHeight="1" thickBot="1" thickTop="1">
      <c r="A35" s="37">
        <v>33</v>
      </c>
      <c r="B35" s="176" t="s">
        <v>907</v>
      </c>
      <c r="C35" s="129" t="s">
        <v>474</v>
      </c>
      <c r="D35" s="57"/>
      <c r="E35" s="57"/>
      <c r="F35" s="51"/>
      <c r="H35" s="38"/>
      <c r="I35" s="38"/>
      <c r="J35" s="38"/>
    </row>
    <row r="36" spans="1:7" s="103" customFormat="1" ht="19.5" customHeight="1" thickTop="1">
      <c r="A36" s="37">
        <v>20</v>
      </c>
      <c r="B36" s="178" t="s">
        <v>825</v>
      </c>
      <c r="C36" s="55"/>
      <c r="D36" s="106"/>
      <c r="E36" s="107"/>
      <c r="F36" s="50"/>
      <c r="G36" s="40"/>
    </row>
    <row r="37" spans="1:6" ht="19.5" customHeight="1" thickBot="1">
      <c r="A37" s="37">
        <v>22</v>
      </c>
      <c r="B37" s="176" t="s">
        <v>886</v>
      </c>
      <c r="C37" s="68"/>
      <c r="D37" s="51"/>
      <c r="E37" s="51"/>
      <c r="F37" s="145"/>
    </row>
    <row r="38" spans="1:6" ht="19.5" customHeight="1" thickBot="1" thickTop="1">
      <c r="A38" s="35" t="s">
        <v>467</v>
      </c>
      <c r="B38" s="177" t="s">
        <v>472</v>
      </c>
      <c r="C38" s="137" t="s">
        <v>1122</v>
      </c>
      <c r="D38" s="51"/>
      <c r="E38" s="51"/>
      <c r="F38" s="51"/>
    </row>
    <row r="39" spans="1:6" ht="19.5" customHeight="1" thickBot="1" thickTop="1">
      <c r="A39" s="35" t="s">
        <v>467</v>
      </c>
      <c r="B39" s="176" t="s">
        <v>472</v>
      </c>
      <c r="C39" s="129" t="s">
        <v>474</v>
      </c>
      <c r="D39" s="58"/>
      <c r="E39" s="51"/>
      <c r="F39" s="51"/>
    </row>
    <row r="40" spans="1:8" s="103" customFormat="1" ht="19.5" customHeight="1" thickBot="1" thickTop="1">
      <c r="A40" s="35" t="s">
        <v>467</v>
      </c>
      <c r="B40" s="178" t="s">
        <v>472</v>
      </c>
      <c r="C40" s="55"/>
      <c r="D40" s="137" t="s">
        <v>1122</v>
      </c>
      <c r="E40" s="107"/>
      <c r="F40" s="107"/>
      <c r="G40" s="40"/>
      <c r="H40" s="40"/>
    </row>
    <row r="41" spans="1:10" ht="19.5" customHeight="1" thickBot="1" thickTop="1">
      <c r="A41" s="35" t="s">
        <v>467</v>
      </c>
      <c r="B41" s="176" t="s">
        <v>472</v>
      </c>
      <c r="C41" s="73"/>
      <c r="D41" s="129" t="s">
        <v>1154</v>
      </c>
      <c r="E41" s="56"/>
      <c r="F41" s="57"/>
      <c r="I41" s="38"/>
      <c r="J41" s="38"/>
    </row>
    <row r="42" spans="1:10" ht="19.5" customHeight="1" thickBot="1" thickTop="1">
      <c r="A42" s="36">
        <v>49</v>
      </c>
      <c r="B42" s="177" t="s">
        <v>991</v>
      </c>
      <c r="C42" s="137" t="s">
        <v>1123</v>
      </c>
      <c r="D42" s="58"/>
      <c r="E42" s="58"/>
      <c r="F42" s="51"/>
      <c r="I42" s="38"/>
      <c r="J42" s="38"/>
    </row>
    <row r="43" spans="1:10" ht="19.5" customHeight="1" thickBot="1" thickTop="1">
      <c r="A43" s="36">
        <v>59</v>
      </c>
      <c r="B43" s="176" t="s">
        <v>937</v>
      </c>
      <c r="C43" s="129" t="s">
        <v>474</v>
      </c>
      <c r="D43" s="57"/>
      <c r="E43" s="58"/>
      <c r="F43" s="57"/>
      <c r="I43" s="38"/>
      <c r="J43" s="38"/>
    </row>
    <row r="44" spans="1:8" s="103" customFormat="1" ht="19.5" customHeight="1" thickBot="1" thickTop="1">
      <c r="A44" s="36">
        <v>84</v>
      </c>
      <c r="B44" s="178" t="s">
        <v>914</v>
      </c>
      <c r="C44" s="55"/>
      <c r="D44" s="106"/>
      <c r="E44" s="137" t="s">
        <v>1122</v>
      </c>
      <c r="F44" s="57"/>
      <c r="G44" s="40"/>
      <c r="H44" s="40"/>
    </row>
    <row r="45" spans="1:6" ht="19.5" customHeight="1" thickBot="1" thickTop="1">
      <c r="A45" s="36">
        <v>86</v>
      </c>
      <c r="B45" s="176" t="s">
        <v>938</v>
      </c>
      <c r="C45" s="151"/>
      <c r="D45" s="51"/>
      <c r="E45" s="129" t="s">
        <v>1159</v>
      </c>
      <c r="F45" s="74"/>
    </row>
    <row r="46" spans="1:6" ht="19.5" customHeight="1" thickBot="1" thickTop="1">
      <c r="A46" s="35" t="s">
        <v>467</v>
      </c>
      <c r="B46" s="177" t="s">
        <v>472</v>
      </c>
      <c r="C46" s="137" t="s">
        <v>1124</v>
      </c>
      <c r="D46" s="51"/>
      <c r="E46" s="58"/>
      <c r="F46" s="58"/>
    </row>
    <row r="47" spans="1:6" ht="19.5" customHeight="1" thickBot="1" thickTop="1">
      <c r="A47" s="35" t="s">
        <v>467</v>
      </c>
      <c r="B47" s="176" t="s">
        <v>472</v>
      </c>
      <c r="C47" s="129" t="s">
        <v>474</v>
      </c>
      <c r="D47" s="58"/>
      <c r="E47" s="58"/>
      <c r="F47" s="58"/>
    </row>
    <row r="48" spans="1:8" s="103" customFormat="1" ht="19.5" customHeight="1" thickBot="1" thickTop="1">
      <c r="A48" s="35" t="s">
        <v>467</v>
      </c>
      <c r="B48" s="178" t="s">
        <v>472</v>
      </c>
      <c r="C48" s="55"/>
      <c r="D48" s="138" t="s">
        <v>1124</v>
      </c>
      <c r="E48" s="107"/>
      <c r="F48" s="56"/>
      <c r="G48" s="40"/>
      <c r="H48" s="40"/>
    </row>
    <row r="49" spans="1:10" ht="19.5" customHeight="1" thickBot="1" thickTop="1">
      <c r="A49" s="35" t="s">
        <v>467</v>
      </c>
      <c r="B49" s="176" t="s">
        <v>472</v>
      </c>
      <c r="C49" s="73"/>
      <c r="D49" s="129" t="s">
        <v>1164</v>
      </c>
      <c r="E49" s="57"/>
      <c r="F49" s="56"/>
      <c r="I49" s="38"/>
      <c r="J49" s="38"/>
    </row>
    <row r="50" spans="1:10" ht="19.5" customHeight="1" thickBot="1" thickTop="1">
      <c r="A50" s="31">
        <v>45</v>
      </c>
      <c r="B50" s="177" t="s">
        <v>864</v>
      </c>
      <c r="C50" s="137" t="s">
        <v>1126</v>
      </c>
      <c r="D50" s="58"/>
      <c r="E50" s="51"/>
      <c r="F50" s="58"/>
      <c r="I50" s="38"/>
      <c r="J50" s="38"/>
    </row>
    <row r="51" spans="1:10" ht="19.5" customHeight="1" thickBot="1" thickTop="1">
      <c r="A51" s="31">
        <v>131</v>
      </c>
      <c r="B51" s="176" t="s">
        <v>943</v>
      </c>
      <c r="C51" s="129" t="s">
        <v>474</v>
      </c>
      <c r="D51" s="57"/>
      <c r="E51" s="57"/>
      <c r="F51" s="58"/>
      <c r="I51" s="38"/>
      <c r="J51" s="38"/>
    </row>
    <row r="52" spans="1:8" s="103" customFormat="1" ht="19.5" customHeight="1" thickBot="1" thickTop="1">
      <c r="A52" s="31">
        <v>31</v>
      </c>
      <c r="B52" s="178" t="s">
        <v>982</v>
      </c>
      <c r="C52" s="55"/>
      <c r="D52" s="106"/>
      <c r="E52" s="107"/>
      <c r="F52" s="137" t="s">
        <v>1131</v>
      </c>
      <c r="G52" s="40"/>
      <c r="H52" s="40"/>
    </row>
    <row r="53" spans="1:6" ht="19.5" customHeight="1" thickBot="1" thickTop="1">
      <c r="A53" s="31">
        <v>108</v>
      </c>
      <c r="B53" s="176" t="s">
        <v>947</v>
      </c>
      <c r="C53" s="73"/>
      <c r="D53" s="51"/>
      <c r="E53" s="51"/>
      <c r="F53" s="129" t="s">
        <v>1169</v>
      </c>
    </row>
    <row r="54" spans="1:6" ht="19.5" customHeight="1" thickBot="1" thickTop="1">
      <c r="A54" s="35" t="s">
        <v>467</v>
      </c>
      <c r="B54" s="177" t="s">
        <v>472</v>
      </c>
      <c r="C54" s="137" t="s">
        <v>1127</v>
      </c>
      <c r="D54" s="51"/>
      <c r="E54" s="51"/>
      <c r="F54" s="74"/>
    </row>
    <row r="55" spans="1:6" ht="19.5" customHeight="1" thickBot="1" thickTop="1">
      <c r="A55" s="35" t="s">
        <v>467</v>
      </c>
      <c r="B55" s="176" t="s">
        <v>472</v>
      </c>
      <c r="C55" s="129" t="s">
        <v>474</v>
      </c>
      <c r="D55" s="58"/>
      <c r="E55" s="51"/>
      <c r="F55" s="58"/>
    </row>
    <row r="56" spans="1:10" s="103" customFormat="1" ht="19.5" customHeight="1" thickBot="1" thickTop="1">
      <c r="A56" s="35" t="s">
        <v>467</v>
      </c>
      <c r="B56" s="178" t="s">
        <v>472</v>
      </c>
      <c r="C56" s="55"/>
      <c r="D56" s="137" t="s">
        <v>1127</v>
      </c>
      <c r="E56" s="107"/>
      <c r="F56" s="58"/>
      <c r="G56" s="40"/>
      <c r="H56" s="40"/>
      <c r="I56" s="40"/>
      <c r="J56" s="40"/>
    </row>
    <row r="57" spans="1:6" ht="19.5" customHeight="1" thickBot="1" thickTop="1">
      <c r="A57" s="35" t="s">
        <v>467</v>
      </c>
      <c r="B57" s="176" t="s">
        <v>472</v>
      </c>
      <c r="C57" s="73"/>
      <c r="D57" s="129" t="s">
        <v>1174</v>
      </c>
      <c r="E57" s="56"/>
      <c r="F57" s="56"/>
    </row>
    <row r="58" spans="1:6" ht="19.5" customHeight="1" thickBot="1" thickTop="1">
      <c r="A58" s="36">
        <v>120</v>
      </c>
      <c r="B58" s="177" t="s">
        <v>878</v>
      </c>
      <c r="C58" s="137" t="s">
        <v>1128</v>
      </c>
      <c r="D58" s="58"/>
      <c r="E58" s="58"/>
      <c r="F58" s="56"/>
    </row>
    <row r="59" spans="1:6" ht="19.5" customHeight="1" thickBot="1" thickTop="1">
      <c r="A59" s="36">
        <v>121</v>
      </c>
      <c r="B59" s="176" t="s">
        <v>726</v>
      </c>
      <c r="C59" s="129" t="s">
        <v>474</v>
      </c>
      <c r="D59" s="57"/>
      <c r="E59" s="58"/>
      <c r="F59" s="58"/>
    </row>
    <row r="60" spans="1:10" s="103" customFormat="1" ht="19.5" customHeight="1" thickBot="1" thickTop="1">
      <c r="A60" s="36">
        <v>126</v>
      </c>
      <c r="B60" s="178" t="s">
        <v>716</v>
      </c>
      <c r="C60" s="55"/>
      <c r="D60" s="106"/>
      <c r="E60" s="138" t="s">
        <v>1131</v>
      </c>
      <c r="F60" s="51"/>
      <c r="G60" s="40"/>
      <c r="H60" s="40"/>
      <c r="I60" s="40"/>
      <c r="J60" s="40"/>
    </row>
    <row r="61" spans="1:6" ht="19.5" customHeight="1" thickBot="1" thickTop="1">
      <c r="A61" s="36">
        <v>127</v>
      </c>
      <c r="B61" s="176" t="s">
        <v>954</v>
      </c>
      <c r="C61" s="151"/>
      <c r="D61" s="51"/>
      <c r="E61" s="129" t="s">
        <v>1179</v>
      </c>
      <c r="F61" s="51"/>
    </row>
    <row r="62" spans="1:6" ht="19.5" customHeight="1" thickBot="1" thickTop="1">
      <c r="A62" s="35" t="s">
        <v>467</v>
      </c>
      <c r="B62" s="177" t="s">
        <v>472</v>
      </c>
      <c r="C62" s="137" t="s">
        <v>1129</v>
      </c>
      <c r="D62" s="51"/>
      <c r="E62" s="74"/>
      <c r="F62" s="51"/>
    </row>
    <row r="63" spans="1:6" ht="19.5" customHeight="1" thickBot="1" thickTop="1">
      <c r="A63" s="35" t="s">
        <v>467</v>
      </c>
      <c r="B63" s="176" t="s">
        <v>472</v>
      </c>
      <c r="C63" s="129" t="s">
        <v>474</v>
      </c>
      <c r="D63" s="58"/>
      <c r="E63" s="58"/>
      <c r="F63" s="57"/>
    </row>
    <row r="64" spans="1:7" s="103" customFormat="1" ht="19.5" customHeight="1" thickBot="1" thickTop="1">
      <c r="A64" s="35" t="s">
        <v>467</v>
      </c>
      <c r="B64" s="178" t="s">
        <v>472</v>
      </c>
      <c r="C64" s="55"/>
      <c r="D64" s="138" t="s">
        <v>1131</v>
      </c>
      <c r="E64" s="107"/>
      <c r="F64" s="107"/>
      <c r="G64" s="40"/>
    </row>
    <row r="65" spans="1:10" ht="19.5" customHeight="1" thickBot="1" thickTop="1">
      <c r="A65" s="35" t="s">
        <v>467</v>
      </c>
      <c r="B65" s="176" t="s">
        <v>472</v>
      </c>
      <c r="C65" s="73"/>
      <c r="D65" s="129" t="s">
        <v>1184</v>
      </c>
      <c r="E65" s="57"/>
      <c r="F65" s="51"/>
      <c r="H65" s="43"/>
      <c r="I65" s="38"/>
      <c r="J65" s="38"/>
    </row>
    <row r="66" spans="1:10" ht="19.5" customHeight="1" thickBot="1" thickTop="1">
      <c r="A66" s="37">
        <v>6</v>
      </c>
      <c r="B66" s="177" t="s">
        <v>1186</v>
      </c>
      <c r="C66" s="137" t="s">
        <v>1131</v>
      </c>
      <c r="D66" s="58"/>
      <c r="E66" s="51"/>
      <c r="F66" s="51"/>
      <c r="H66" s="43"/>
      <c r="I66" s="38"/>
      <c r="J66" s="38"/>
    </row>
    <row r="67" spans="1:10" ht="19.5" customHeight="1" thickBot="1" thickTop="1">
      <c r="A67" s="37">
        <v>10</v>
      </c>
      <c r="B67" s="52" t="s">
        <v>1188</v>
      </c>
      <c r="C67" s="129" t="s">
        <v>474</v>
      </c>
      <c r="D67" s="57"/>
      <c r="E67" s="57"/>
      <c r="F67" s="51"/>
      <c r="H67" s="38"/>
      <c r="I67" s="38"/>
      <c r="J67" s="38"/>
    </row>
    <row r="68" spans="2:6" ht="30.75" customHeight="1" thickTop="1">
      <c r="B68" s="213" t="s">
        <v>171</v>
      </c>
      <c r="C68" s="213"/>
      <c r="D68" s="213"/>
      <c r="E68" s="213"/>
      <c r="F68" s="213"/>
    </row>
    <row r="69" spans="2:6" ht="19.5" customHeight="1">
      <c r="B69" s="43" t="s">
        <v>82</v>
      </c>
      <c r="C69" s="43"/>
      <c r="D69" s="44"/>
      <c r="E69" s="44"/>
      <c r="F69" s="44" t="s">
        <v>417</v>
      </c>
    </row>
    <row r="70" spans="1:6" s="38" customFormat="1" ht="30" customHeight="1">
      <c r="A70" s="40"/>
      <c r="B70" s="146" t="s">
        <v>34</v>
      </c>
      <c r="C70" s="146"/>
      <c r="D70" s="149"/>
      <c r="E70" s="150"/>
      <c r="F70" s="147" t="s">
        <v>89</v>
      </c>
    </row>
    <row r="71" spans="1:6" s="38" customFormat="1" ht="19.5" customHeight="1">
      <c r="A71" s="37">
        <v>15</v>
      </c>
      <c r="B71" s="175" t="s">
        <v>1193</v>
      </c>
      <c r="C71" s="146"/>
      <c r="D71" s="149"/>
      <c r="E71" s="150"/>
      <c r="F71" s="147"/>
    </row>
    <row r="72" spans="1:6" ht="19.5" customHeight="1" thickBot="1">
      <c r="A72" s="37">
        <v>18</v>
      </c>
      <c r="B72" s="176" t="s">
        <v>736</v>
      </c>
      <c r="C72" s="68"/>
      <c r="D72" s="51"/>
      <c r="E72" s="51"/>
      <c r="F72" s="51"/>
    </row>
    <row r="73" spans="1:6" ht="19.5" customHeight="1" thickBot="1" thickTop="1">
      <c r="A73" s="35" t="s">
        <v>467</v>
      </c>
      <c r="B73" s="177" t="s">
        <v>472</v>
      </c>
      <c r="C73" s="137" t="s">
        <v>1132</v>
      </c>
      <c r="D73" s="51"/>
      <c r="E73" s="51"/>
      <c r="F73" s="51"/>
    </row>
    <row r="74" spans="1:6" ht="19.5" customHeight="1" thickBot="1" thickTop="1">
      <c r="A74" s="35" t="s">
        <v>467</v>
      </c>
      <c r="B74" s="176" t="s">
        <v>472</v>
      </c>
      <c r="C74" s="129" t="s">
        <v>474</v>
      </c>
      <c r="D74" s="58"/>
      <c r="E74" s="51"/>
      <c r="F74" s="51"/>
    </row>
    <row r="75" spans="1:6" ht="19.5" customHeight="1" thickBot="1" thickTop="1">
      <c r="A75" s="35" t="s">
        <v>467</v>
      </c>
      <c r="B75" s="178" t="s">
        <v>472</v>
      </c>
      <c r="C75" s="55"/>
      <c r="D75" s="137" t="s">
        <v>1132</v>
      </c>
      <c r="E75" s="107"/>
      <c r="F75" s="107"/>
    </row>
    <row r="76" spans="1:6" ht="19.5" customHeight="1" thickBot="1" thickTop="1">
      <c r="A76" s="35" t="s">
        <v>467</v>
      </c>
      <c r="B76" s="176" t="s">
        <v>472</v>
      </c>
      <c r="C76" s="73"/>
      <c r="D76" s="129" t="s">
        <v>1194</v>
      </c>
      <c r="E76" s="56"/>
      <c r="F76" s="57"/>
    </row>
    <row r="77" spans="1:6" ht="19.5" customHeight="1" thickBot="1" thickTop="1">
      <c r="A77" s="36">
        <v>56</v>
      </c>
      <c r="B77" s="177" t="s">
        <v>990</v>
      </c>
      <c r="C77" s="137" t="s">
        <v>1133</v>
      </c>
      <c r="D77" s="58"/>
      <c r="E77" s="58"/>
      <c r="F77" s="51"/>
    </row>
    <row r="78" spans="1:6" ht="19.5" customHeight="1" thickBot="1" thickTop="1">
      <c r="A78" s="36">
        <v>88</v>
      </c>
      <c r="B78" s="176" t="s">
        <v>834</v>
      </c>
      <c r="C78" s="129" t="s">
        <v>474</v>
      </c>
      <c r="D78" s="57"/>
      <c r="E78" s="58"/>
      <c r="F78" s="57"/>
    </row>
    <row r="79" spans="1:6" ht="19.5" customHeight="1" thickBot="1" thickTop="1">
      <c r="A79" s="36">
        <v>57</v>
      </c>
      <c r="B79" s="178" t="s">
        <v>891</v>
      </c>
      <c r="C79" s="55"/>
      <c r="D79" s="106"/>
      <c r="E79" s="137" t="s">
        <v>1132</v>
      </c>
      <c r="F79" s="57"/>
    </row>
    <row r="80" spans="1:6" ht="19.5" customHeight="1" thickBot="1" thickTop="1">
      <c r="A80" s="36">
        <v>61</v>
      </c>
      <c r="B80" s="176" t="s">
        <v>762</v>
      </c>
      <c r="C80" s="151"/>
      <c r="D80" s="51"/>
      <c r="E80" s="129" t="s">
        <v>1195</v>
      </c>
      <c r="F80" s="74"/>
    </row>
    <row r="81" spans="1:6" ht="19.5" customHeight="1" thickBot="1" thickTop="1">
      <c r="A81" s="35" t="s">
        <v>467</v>
      </c>
      <c r="B81" s="177" t="s">
        <v>472</v>
      </c>
      <c r="C81" s="137" t="s">
        <v>1134</v>
      </c>
      <c r="D81" s="51"/>
      <c r="E81" s="58"/>
      <c r="F81" s="58"/>
    </row>
    <row r="82" spans="1:6" ht="19.5" customHeight="1" thickBot="1" thickTop="1">
      <c r="A82" s="35" t="s">
        <v>467</v>
      </c>
      <c r="B82" s="176" t="s">
        <v>472</v>
      </c>
      <c r="C82" s="129" t="s">
        <v>474</v>
      </c>
      <c r="D82" s="58"/>
      <c r="E82" s="58"/>
      <c r="F82" s="58"/>
    </row>
    <row r="83" spans="1:6" ht="19.5" customHeight="1" thickBot="1" thickTop="1">
      <c r="A83" s="35" t="s">
        <v>467</v>
      </c>
      <c r="B83" s="178" t="s">
        <v>472</v>
      </c>
      <c r="C83" s="55"/>
      <c r="D83" s="138" t="s">
        <v>1136</v>
      </c>
      <c r="E83" s="107"/>
      <c r="F83" s="56"/>
    </row>
    <row r="84" spans="1:6" ht="19.5" customHeight="1" thickBot="1" thickTop="1">
      <c r="A84" s="35" t="s">
        <v>467</v>
      </c>
      <c r="B84" s="176" t="s">
        <v>472</v>
      </c>
      <c r="C84" s="73"/>
      <c r="D84" s="129" t="s">
        <v>1196</v>
      </c>
      <c r="E84" s="57"/>
      <c r="F84" s="56"/>
    </row>
    <row r="85" spans="1:6" ht="19.5" customHeight="1" thickBot="1" thickTop="1">
      <c r="A85" s="31">
        <v>41</v>
      </c>
      <c r="B85" s="177" t="s">
        <v>884</v>
      </c>
      <c r="C85" s="137" t="s">
        <v>1136</v>
      </c>
      <c r="D85" s="58"/>
      <c r="E85" s="51"/>
      <c r="F85" s="58"/>
    </row>
    <row r="86" spans="1:6" ht="19.5" customHeight="1" thickBot="1" thickTop="1">
      <c r="A86" s="31">
        <v>71</v>
      </c>
      <c r="B86" s="176" t="s">
        <v>975</v>
      </c>
      <c r="C86" s="129" t="s">
        <v>474</v>
      </c>
      <c r="D86" s="57"/>
      <c r="E86" s="57"/>
      <c r="F86" s="58"/>
    </row>
    <row r="87" spans="1:6" ht="19.5" customHeight="1" thickBot="1" thickTop="1">
      <c r="A87" s="31">
        <v>93</v>
      </c>
      <c r="B87" s="178" t="s">
        <v>960</v>
      </c>
      <c r="C87" s="55"/>
      <c r="D87" s="106"/>
      <c r="E87" s="107"/>
      <c r="F87" s="137" t="s">
        <v>1132</v>
      </c>
    </row>
    <row r="88" spans="1:6" ht="19.5" customHeight="1" thickBot="1" thickTop="1">
      <c r="A88" s="31">
        <v>94</v>
      </c>
      <c r="B88" s="176" t="s">
        <v>920</v>
      </c>
      <c r="C88" s="68"/>
      <c r="D88" s="51"/>
      <c r="E88" s="51"/>
      <c r="F88" s="129" t="s">
        <v>1203</v>
      </c>
    </row>
    <row r="89" spans="1:6" ht="19.5" customHeight="1" thickBot="1" thickTop="1">
      <c r="A89" s="35" t="s">
        <v>467</v>
      </c>
      <c r="B89" s="177" t="s">
        <v>472</v>
      </c>
      <c r="C89" s="137" t="s">
        <v>1137</v>
      </c>
      <c r="D89" s="51"/>
      <c r="E89" s="51"/>
      <c r="F89" s="58"/>
    </row>
    <row r="90" spans="1:6" ht="19.5" customHeight="1" thickBot="1" thickTop="1">
      <c r="A90" s="35" t="s">
        <v>467</v>
      </c>
      <c r="B90" s="176" t="s">
        <v>472</v>
      </c>
      <c r="C90" s="129" t="s">
        <v>474</v>
      </c>
      <c r="D90" s="58"/>
      <c r="E90" s="51"/>
      <c r="F90" s="58"/>
    </row>
    <row r="91" spans="1:6" ht="19.5" customHeight="1" thickBot="1" thickTop="1">
      <c r="A91" s="35" t="s">
        <v>467</v>
      </c>
      <c r="B91" s="178" t="s">
        <v>472</v>
      </c>
      <c r="C91" s="55"/>
      <c r="D91" s="137" t="s">
        <v>1138</v>
      </c>
      <c r="E91" s="107"/>
      <c r="F91" s="58"/>
    </row>
    <row r="92" spans="1:6" ht="19.5" customHeight="1" thickBot="1" thickTop="1">
      <c r="A92" s="35" t="s">
        <v>467</v>
      </c>
      <c r="B92" s="176" t="s">
        <v>472</v>
      </c>
      <c r="C92" s="73"/>
      <c r="D92" s="129" t="s">
        <v>1197</v>
      </c>
      <c r="E92" s="56"/>
      <c r="F92" s="56"/>
    </row>
    <row r="93" spans="1:6" ht="19.5" customHeight="1" thickBot="1" thickTop="1">
      <c r="A93" s="36">
        <v>91</v>
      </c>
      <c r="B93" s="177" t="s">
        <v>894</v>
      </c>
      <c r="C93" s="137" t="s">
        <v>1138</v>
      </c>
      <c r="D93" s="58"/>
      <c r="E93" s="58"/>
      <c r="F93" s="56"/>
    </row>
    <row r="94" spans="1:6" ht="19.5" customHeight="1" thickBot="1" thickTop="1">
      <c r="A94" s="36">
        <v>92</v>
      </c>
      <c r="B94" s="176" t="s">
        <v>993</v>
      </c>
      <c r="C94" s="129" t="s">
        <v>474</v>
      </c>
      <c r="D94" s="57"/>
      <c r="E94" s="58"/>
      <c r="F94" s="58"/>
    </row>
    <row r="95" spans="1:6" ht="19.5" customHeight="1" thickBot="1" thickTop="1">
      <c r="A95" s="36">
        <v>132</v>
      </c>
      <c r="B95" s="178" t="s">
        <v>951</v>
      </c>
      <c r="C95" s="55"/>
      <c r="D95" s="106"/>
      <c r="E95" s="138" t="s">
        <v>1141</v>
      </c>
      <c r="F95" s="107"/>
    </row>
    <row r="96" spans="1:6" ht="19.5" customHeight="1" thickBot="1" thickTop="1">
      <c r="A96" s="36">
        <v>134</v>
      </c>
      <c r="B96" s="176" t="s">
        <v>711</v>
      </c>
      <c r="C96" s="151"/>
      <c r="D96" s="51"/>
      <c r="E96" s="129" t="s">
        <v>1212</v>
      </c>
      <c r="F96" s="51"/>
    </row>
    <row r="97" spans="1:6" ht="19.5" customHeight="1" thickBot="1" thickTop="1">
      <c r="A97" s="35" t="s">
        <v>467</v>
      </c>
      <c r="B97" s="177" t="s">
        <v>472</v>
      </c>
      <c r="C97" s="137" t="s">
        <v>1139</v>
      </c>
      <c r="D97" s="51"/>
      <c r="E97" s="74"/>
      <c r="F97" s="51"/>
    </row>
    <row r="98" spans="1:6" ht="19.5" customHeight="1" thickBot="1" thickTop="1">
      <c r="A98" s="35" t="s">
        <v>467</v>
      </c>
      <c r="B98" s="176" t="s">
        <v>472</v>
      </c>
      <c r="C98" s="129" t="s">
        <v>474</v>
      </c>
      <c r="D98" s="58"/>
      <c r="E98" s="58"/>
      <c r="F98" s="57"/>
    </row>
    <row r="99" spans="1:6" ht="19.5" customHeight="1" thickBot="1" thickTop="1">
      <c r="A99" s="35" t="s">
        <v>467</v>
      </c>
      <c r="B99" s="178" t="s">
        <v>472</v>
      </c>
      <c r="C99" s="55"/>
      <c r="D99" s="138" t="s">
        <v>1141</v>
      </c>
      <c r="E99" s="107"/>
      <c r="F99" s="107"/>
    </row>
    <row r="100" spans="1:6" ht="19.5" customHeight="1" thickBot="1" thickTop="1">
      <c r="A100" s="35" t="s">
        <v>467</v>
      </c>
      <c r="B100" s="176" t="s">
        <v>472</v>
      </c>
      <c r="C100" s="73"/>
      <c r="D100" s="129" t="s">
        <v>1198</v>
      </c>
      <c r="E100" s="57"/>
      <c r="F100" s="51"/>
    </row>
    <row r="101" spans="1:6" ht="19.5" customHeight="1" thickBot="1" thickTop="1">
      <c r="A101" s="37">
        <v>19</v>
      </c>
      <c r="B101" s="177" t="s">
        <v>779</v>
      </c>
      <c r="C101" s="137" t="s">
        <v>1141</v>
      </c>
      <c r="D101" s="58"/>
      <c r="E101" s="51"/>
      <c r="F101" s="51"/>
    </row>
    <row r="102" spans="1:6" ht="19.5" customHeight="1" thickBot="1" thickTop="1">
      <c r="A102" s="37">
        <v>25</v>
      </c>
      <c r="B102" s="176" t="s">
        <v>934</v>
      </c>
      <c r="C102" s="129" t="s">
        <v>474</v>
      </c>
      <c r="D102" s="57"/>
      <c r="E102" s="57"/>
      <c r="F102" s="51"/>
    </row>
    <row r="103" spans="1:6" ht="19.5" customHeight="1" thickTop="1">
      <c r="A103" s="37">
        <v>21</v>
      </c>
      <c r="B103" s="178" t="s">
        <v>871</v>
      </c>
      <c r="C103" s="55"/>
      <c r="D103" s="106"/>
      <c r="E103" s="107"/>
      <c r="F103" s="50"/>
    </row>
    <row r="104" spans="1:6" ht="19.5" customHeight="1" thickBot="1">
      <c r="A104" s="37">
        <v>26</v>
      </c>
      <c r="B104" s="176" t="s">
        <v>942</v>
      </c>
      <c r="C104" s="68"/>
      <c r="D104" s="51"/>
      <c r="E104" s="51"/>
      <c r="F104" s="145"/>
    </row>
    <row r="105" spans="1:6" ht="19.5" customHeight="1" thickBot="1" thickTop="1">
      <c r="A105" s="35" t="s">
        <v>467</v>
      </c>
      <c r="B105" s="177" t="s">
        <v>472</v>
      </c>
      <c r="C105" s="137" t="s">
        <v>1142</v>
      </c>
      <c r="D105" s="51"/>
      <c r="E105" s="51"/>
      <c r="F105" s="51"/>
    </row>
    <row r="106" spans="1:6" ht="19.5" customHeight="1" thickBot="1" thickTop="1">
      <c r="A106" s="35" t="s">
        <v>467</v>
      </c>
      <c r="B106" s="176" t="s">
        <v>472</v>
      </c>
      <c r="C106" s="129" t="s">
        <v>474</v>
      </c>
      <c r="D106" s="58"/>
      <c r="E106" s="51"/>
      <c r="F106" s="51"/>
    </row>
    <row r="107" spans="1:6" ht="19.5" customHeight="1" thickBot="1" thickTop="1">
      <c r="A107" s="35" t="s">
        <v>467</v>
      </c>
      <c r="B107" s="178" t="s">
        <v>472</v>
      </c>
      <c r="C107" s="55"/>
      <c r="D107" s="137" t="s">
        <v>1142</v>
      </c>
      <c r="E107" s="107"/>
      <c r="F107" s="107"/>
    </row>
    <row r="108" spans="1:6" ht="19.5" customHeight="1" thickBot="1" thickTop="1">
      <c r="A108" s="35" t="s">
        <v>467</v>
      </c>
      <c r="B108" s="176" t="s">
        <v>472</v>
      </c>
      <c r="C108" s="73"/>
      <c r="D108" s="129" t="s">
        <v>1199</v>
      </c>
      <c r="E108" s="56"/>
      <c r="F108" s="57"/>
    </row>
    <row r="109" spans="1:6" ht="19.5" customHeight="1" thickBot="1" thickTop="1">
      <c r="A109" s="36">
        <v>74</v>
      </c>
      <c r="B109" s="177" t="s">
        <v>801</v>
      </c>
      <c r="C109" s="137" t="s">
        <v>1143</v>
      </c>
      <c r="D109" s="58"/>
      <c r="E109" s="58"/>
      <c r="F109" s="51"/>
    </row>
    <row r="110" spans="1:6" ht="19.5" customHeight="1" thickBot="1" thickTop="1">
      <c r="A110" s="36">
        <v>75</v>
      </c>
      <c r="B110" s="176" t="s">
        <v>767</v>
      </c>
      <c r="C110" s="129" t="s">
        <v>474</v>
      </c>
      <c r="D110" s="57"/>
      <c r="E110" s="58"/>
      <c r="F110" s="57"/>
    </row>
    <row r="111" spans="1:6" ht="19.5" customHeight="1" thickBot="1" thickTop="1">
      <c r="A111" s="36">
        <v>96</v>
      </c>
      <c r="B111" s="178" t="s">
        <v>930</v>
      </c>
      <c r="C111" s="55"/>
      <c r="D111" s="106"/>
      <c r="E111" s="137" t="s">
        <v>1142</v>
      </c>
      <c r="F111" s="57"/>
    </row>
    <row r="112" spans="1:6" ht="19.5" customHeight="1" thickBot="1" thickTop="1">
      <c r="A112" s="36">
        <v>119</v>
      </c>
      <c r="B112" s="176" t="s">
        <v>948</v>
      </c>
      <c r="C112" s="151"/>
      <c r="D112" s="51"/>
      <c r="E112" s="129" t="s">
        <v>1221</v>
      </c>
      <c r="F112" s="74"/>
    </row>
    <row r="113" spans="1:6" ht="19.5" customHeight="1" thickBot="1" thickTop="1">
      <c r="A113" s="35" t="s">
        <v>467</v>
      </c>
      <c r="B113" s="177" t="s">
        <v>472</v>
      </c>
      <c r="C113" s="137" t="s">
        <v>1144</v>
      </c>
      <c r="D113" s="51"/>
      <c r="E113" s="58"/>
      <c r="F113" s="58"/>
    </row>
    <row r="114" spans="1:6" ht="19.5" customHeight="1" thickBot="1" thickTop="1">
      <c r="A114" s="35" t="s">
        <v>467</v>
      </c>
      <c r="B114" s="176" t="s">
        <v>472</v>
      </c>
      <c r="C114" s="129" t="s">
        <v>474</v>
      </c>
      <c r="D114" s="58"/>
      <c r="E114" s="58"/>
      <c r="F114" s="58"/>
    </row>
    <row r="115" spans="1:6" ht="19.5" customHeight="1" thickBot="1" thickTop="1">
      <c r="A115" s="35" t="s">
        <v>467</v>
      </c>
      <c r="B115" s="178" t="s">
        <v>472</v>
      </c>
      <c r="C115" s="55"/>
      <c r="D115" s="138" t="s">
        <v>1146</v>
      </c>
      <c r="E115" s="107"/>
      <c r="F115" s="56"/>
    </row>
    <row r="116" spans="1:6" ht="19.5" customHeight="1" thickBot="1" thickTop="1">
      <c r="A116" s="35" t="s">
        <v>467</v>
      </c>
      <c r="B116" s="176" t="s">
        <v>472</v>
      </c>
      <c r="C116" s="73"/>
      <c r="D116" s="129" t="s">
        <v>1200</v>
      </c>
      <c r="E116" s="57"/>
      <c r="F116" s="56"/>
    </row>
    <row r="117" spans="1:6" ht="19.5" customHeight="1" thickBot="1" thickTop="1">
      <c r="A117" s="31">
        <v>112</v>
      </c>
      <c r="B117" s="177" t="s">
        <v>756</v>
      </c>
      <c r="C117" s="137" t="s">
        <v>1146</v>
      </c>
      <c r="D117" s="58"/>
      <c r="E117" s="51"/>
      <c r="F117" s="58"/>
    </row>
    <row r="118" spans="1:6" ht="19.5" customHeight="1" thickBot="1" thickTop="1">
      <c r="A118" s="31">
        <v>113</v>
      </c>
      <c r="B118" s="176" t="s">
        <v>812</v>
      </c>
      <c r="C118" s="129" t="s">
        <v>474</v>
      </c>
      <c r="D118" s="57"/>
      <c r="E118" s="57"/>
      <c r="F118" s="58"/>
    </row>
    <row r="119" spans="1:6" ht="19.5" customHeight="1" thickBot="1" thickTop="1">
      <c r="A119" s="31">
        <v>39</v>
      </c>
      <c r="B119" s="178" t="s">
        <v>774</v>
      </c>
      <c r="C119" s="55"/>
      <c r="D119" s="106"/>
      <c r="E119" s="107"/>
      <c r="F119" s="137" t="s">
        <v>1150</v>
      </c>
    </row>
    <row r="120" spans="1:6" ht="19.5" customHeight="1" thickBot="1" thickTop="1">
      <c r="A120" s="31">
        <v>48</v>
      </c>
      <c r="B120" s="176" t="s">
        <v>923</v>
      </c>
      <c r="C120" s="73"/>
      <c r="D120" s="51"/>
      <c r="E120" s="51"/>
      <c r="F120" s="129" t="s">
        <v>1230</v>
      </c>
    </row>
    <row r="121" spans="1:6" ht="19.5" customHeight="1" thickBot="1" thickTop="1">
      <c r="A121" s="35" t="s">
        <v>467</v>
      </c>
      <c r="B121" s="177" t="s">
        <v>472</v>
      </c>
      <c r="C121" s="137" t="s">
        <v>1147</v>
      </c>
      <c r="D121" s="51"/>
      <c r="E121" s="51"/>
      <c r="F121" s="74"/>
    </row>
    <row r="122" spans="1:6" ht="19.5" customHeight="1" thickBot="1" thickTop="1">
      <c r="A122" s="35" t="s">
        <v>467</v>
      </c>
      <c r="B122" s="176" t="s">
        <v>472</v>
      </c>
      <c r="C122" s="129" t="s">
        <v>474</v>
      </c>
      <c r="D122" s="58"/>
      <c r="E122" s="51"/>
      <c r="F122" s="58"/>
    </row>
    <row r="123" spans="1:6" ht="19.5" customHeight="1" thickBot="1" thickTop="1">
      <c r="A123" s="35" t="s">
        <v>467</v>
      </c>
      <c r="B123" s="178" t="s">
        <v>472</v>
      </c>
      <c r="C123" s="55"/>
      <c r="D123" s="137" t="s">
        <v>1147</v>
      </c>
      <c r="E123" s="107"/>
      <c r="F123" s="58"/>
    </row>
    <row r="124" spans="1:6" ht="19.5" customHeight="1" thickBot="1" thickTop="1">
      <c r="A124" s="35" t="s">
        <v>467</v>
      </c>
      <c r="B124" s="176" t="s">
        <v>472</v>
      </c>
      <c r="C124" s="73"/>
      <c r="D124" s="129" t="s">
        <v>1201</v>
      </c>
      <c r="E124" s="56"/>
      <c r="F124" s="56"/>
    </row>
    <row r="125" spans="1:6" ht="19.5" customHeight="1" thickBot="1" thickTop="1">
      <c r="A125" s="36">
        <v>101</v>
      </c>
      <c r="B125" s="177" t="s">
        <v>987</v>
      </c>
      <c r="C125" s="137" t="s">
        <v>1148</v>
      </c>
      <c r="D125" s="58"/>
      <c r="E125" s="58"/>
      <c r="F125" s="56"/>
    </row>
    <row r="126" spans="1:6" ht="19.5" customHeight="1" thickBot="1" thickTop="1">
      <c r="A126" s="36">
        <v>122</v>
      </c>
      <c r="B126" s="176" t="s">
        <v>945</v>
      </c>
      <c r="C126" s="129" t="s">
        <v>474</v>
      </c>
      <c r="D126" s="57"/>
      <c r="E126" s="58"/>
      <c r="F126" s="58"/>
    </row>
    <row r="127" spans="1:6" ht="19.5" customHeight="1" thickBot="1" thickTop="1">
      <c r="A127" s="36">
        <v>16</v>
      </c>
      <c r="B127" s="178" t="s">
        <v>1233</v>
      </c>
      <c r="C127" s="55"/>
      <c r="D127" s="106"/>
      <c r="E127" s="138" t="s">
        <v>1150</v>
      </c>
      <c r="F127" s="51"/>
    </row>
    <row r="128" spans="1:6" ht="19.5" customHeight="1" thickBot="1" thickTop="1">
      <c r="A128" s="36">
        <v>105</v>
      </c>
      <c r="B128" s="176" t="s">
        <v>953</v>
      </c>
      <c r="C128" s="151"/>
      <c r="D128" s="51"/>
      <c r="E128" s="129" t="s">
        <v>1222</v>
      </c>
      <c r="F128" s="51"/>
    </row>
    <row r="129" spans="1:6" ht="19.5" customHeight="1" thickBot="1" thickTop="1">
      <c r="A129" s="35" t="s">
        <v>467</v>
      </c>
      <c r="B129" s="177" t="s">
        <v>472</v>
      </c>
      <c r="C129" s="137" t="s">
        <v>1149</v>
      </c>
      <c r="D129" s="51"/>
      <c r="E129" s="74"/>
      <c r="F129" s="51"/>
    </row>
    <row r="130" spans="1:5" ht="19.5" customHeight="1" thickBot="1" thickTop="1">
      <c r="A130" s="35" t="s">
        <v>467</v>
      </c>
      <c r="B130" s="176" t="s">
        <v>472</v>
      </c>
      <c r="C130" s="129" t="s">
        <v>474</v>
      </c>
      <c r="D130" s="58"/>
      <c r="E130" s="58"/>
    </row>
    <row r="131" spans="1:5" ht="19.5" customHeight="1" thickBot="1" thickTop="1">
      <c r="A131" s="35" t="s">
        <v>467</v>
      </c>
      <c r="B131" s="178" t="s">
        <v>472</v>
      </c>
      <c r="C131" s="55"/>
      <c r="D131" s="138" t="s">
        <v>1150</v>
      </c>
      <c r="E131" s="107"/>
    </row>
    <row r="132" spans="1:5" ht="19.5" customHeight="1" thickBot="1" thickTop="1">
      <c r="A132" s="35" t="s">
        <v>467</v>
      </c>
      <c r="B132" s="176" t="s">
        <v>472</v>
      </c>
      <c r="C132" s="73"/>
      <c r="D132" s="129" t="s">
        <v>1202</v>
      </c>
      <c r="E132" s="57"/>
    </row>
    <row r="133" spans="1:4" ht="19.5" customHeight="1" thickBot="1" thickTop="1">
      <c r="A133" s="37">
        <v>2</v>
      </c>
      <c r="B133" s="177" t="s">
        <v>1238</v>
      </c>
      <c r="C133" s="137" t="s">
        <v>1150</v>
      </c>
      <c r="D133" s="58"/>
    </row>
    <row r="134" spans="1:4" ht="19.5" customHeight="1" thickBot="1" thickTop="1">
      <c r="A134" s="37">
        <v>14</v>
      </c>
      <c r="B134" s="52" t="s">
        <v>1240</v>
      </c>
      <c r="C134" s="129" t="s">
        <v>474</v>
      </c>
      <c r="D134" s="57"/>
    </row>
    <row r="135" spans="1:6" s="38" customFormat="1" ht="30.75" customHeight="1" thickTop="1">
      <c r="A135" s="40"/>
      <c r="B135" s="213" t="s">
        <v>171</v>
      </c>
      <c r="C135" s="213"/>
      <c r="D135" s="213"/>
      <c r="E135" s="213"/>
      <c r="F135" s="213"/>
    </row>
    <row r="136" spans="1:6" s="38" customFormat="1" ht="19.5" customHeight="1">
      <c r="A136" s="40"/>
      <c r="B136" s="43" t="s">
        <v>82</v>
      </c>
      <c r="C136" s="43"/>
      <c r="D136" s="44"/>
      <c r="E136" s="44"/>
      <c r="F136" s="44" t="s">
        <v>417</v>
      </c>
    </row>
    <row r="137" spans="1:6" s="38" customFormat="1" ht="30" customHeight="1">
      <c r="A137" s="40"/>
      <c r="B137" s="146" t="s">
        <v>34</v>
      </c>
      <c r="C137" s="146"/>
      <c r="D137" s="149"/>
      <c r="E137" s="150"/>
      <c r="F137" s="147" t="s">
        <v>91</v>
      </c>
    </row>
    <row r="138" spans="1:6" s="38" customFormat="1" ht="19.5" customHeight="1">
      <c r="A138" s="37">
        <v>7</v>
      </c>
      <c r="B138" s="175" t="s">
        <v>1242</v>
      </c>
      <c r="C138" s="146"/>
      <c r="D138" s="149"/>
      <c r="E138" s="150"/>
      <c r="F138" s="147"/>
    </row>
    <row r="139" spans="1:6" ht="19.5" customHeight="1" thickBot="1">
      <c r="A139" s="37">
        <v>8</v>
      </c>
      <c r="B139" s="176" t="s">
        <v>1243</v>
      </c>
      <c r="C139" s="68"/>
      <c r="D139" s="51"/>
      <c r="E139" s="51"/>
      <c r="F139" s="51"/>
    </row>
    <row r="140" spans="1:6" ht="19.5" customHeight="1" thickBot="1" thickTop="1">
      <c r="A140" s="35" t="s">
        <v>467</v>
      </c>
      <c r="B140" s="177" t="s">
        <v>472</v>
      </c>
      <c r="C140" s="137" t="s">
        <v>1151</v>
      </c>
      <c r="D140" s="51"/>
      <c r="E140" s="51"/>
      <c r="F140" s="51"/>
    </row>
    <row r="141" spans="1:6" ht="19.5" customHeight="1" thickBot="1" thickTop="1">
      <c r="A141" s="35" t="s">
        <v>467</v>
      </c>
      <c r="B141" s="176" t="s">
        <v>472</v>
      </c>
      <c r="C141" s="129" t="s">
        <v>474</v>
      </c>
      <c r="D141" s="58"/>
      <c r="E141" s="51"/>
      <c r="F141" s="51"/>
    </row>
    <row r="142" spans="1:9" s="103" customFormat="1" ht="19.5" customHeight="1" thickBot="1" thickTop="1">
      <c r="A142" s="35" t="s">
        <v>467</v>
      </c>
      <c r="B142" s="178" t="s">
        <v>472</v>
      </c>
      <c r="C142" s="55"/>
      <c r="D142" s="137" t="s">
        <v>1152</v>
      </c>
      <c r="E142" s="107"/>
      <c r="F142" s="107"/>
      <c r="G142" s="40"/>
      <c r="H142" s="40"/>
      <c r="I142" s="40"/>
    </row>
    <row r="143" spans="1:10" ht="19.5" customHeight="1" thickBot="1" thickTop="1">
      <c r="A143" s="35" t="s">
        <v>467</v>
      </c>
      <c r="B143" s="176" t="s">
        <v>472</v>
      </c>
      <c r="C143" s="73"/>
      <c r="D143" s="129" t="s">
        <v>1204</v>
      </c>
      <c r="E143" s="56"/>
      <c r="F143" s="57"/>
      <c r="I143" s="38"/>
      <c r="J143" s="38"/>
    </row>
    <row r="144" spans="1:10" ht="19.5" customHeight="1" thickBot="1" thickTop="1">
      <c r="A144" s="36">
        <v>60</v>
      </c>
      <c r="B144" s="177" t="s">
        <v>992</v>
      </c>
      <c r="C144" s="137" t="s">
        <v>1152</v>
      </c>
      <c r="D144" s="58"/>
      <c r="E144" s="58"/>
      <c r="F144" s="51"/>
      <c r="I144" s="38"/>
      <c r="J144" s="38"/>
    </row>
    <row r="145" spans="1:10" ht="19.5" customHeight="1" thickBot="1" thickTop="1">
      <c r="A145" s="36">
        <v>69</v>
      </c>
      <c r="B145" s="176" t="s">
        <v>745</v>
      </c>
      <c r="C145" s="129" t="s">
        <v>474</v>
      </c>
      <c r="D145" s="57"/>
      <c r="E145" s="58"/>
      <c r="F145" s="57"/>
      <c r="I145" s="38"/>
      <c r="J145" s="38"/>
    </row>
    <row r="146" spans="1:8" s="103" customFormat="1" ht="19.5" customHeight="1" thickBot="1" thickTop="1">
      <c r="A146" s="36">
        <v>42</v>
      </c>
      <c r="B146" s="178" t="s">
        <v>995</v>
      </c>
      <c r="C146" s="55"/>
      <c r="D146" s="106"/>
      <c r="E146" s="137" t="s">
        <v>1152</v>
      </c>
      <c r="F146" s="57"/>
      <c r="G146" s="40"/>
      <c r="H146" s="40"/>
    </row>
    <row r="147" spans="1:6" ht="19.5" customHeight="1" thickBot="1" thickTop="1">
      <c r="A147" s="36">
        <v>66</v>
      </c>
      <c r="B147" s="176" t="s">
        <v>956</v>
      </c>
      <c r="C147" s="151"/>
      <c r="D147" s="51"/>
      <c r="E147" s="129" t="s">
        <v>1223</v>
      </c>
      <c r="F147" s="74"/>
    </row>
    <row r="148" spans="1:6" ht="19.5" customHeight="1" thickBot="1" thickTop="1">
      <c r="A148" s="35" t="s">
        <v>467</v>
      </c>
      <c r="B148" s="177" t="s">
        <v>472</v>
      </c>
      <c r="C148" s="137" t="s">
        <v>1153</v>
      </c>
      <c r="D148" s="51"/>
      <c r="E148" s="58"/>
      <c r="F148" s="58"/>
    </row>
    <row r="149" spans="1:6" ht="19.5" customHeight="1" thickBot="1" thickTop="1">
      <c r="A149" s="35" t="s">
        <v>467</v>
      </c>
      <c r="B149" s="176" t="s">
        <v>472</v>
      </c>
      <c r="C149" s="129" t="s">
        <v>474</v>
      </c>
      <c r="D149" s="58"/>
      <c r="E149" s="58"/>
      <c r="F149" s="58"/>
    </row>
    <row r="150" spans="1:8" s="103" customFormat="1" ht="19.5" customHeight="1" thickBot="1" thickTop="1">
      <c r="A150" s="35" t="s">
        <v>467</v>
      </c>
      <c r="B150" s="178" t="s">
        <v>472</v>
      </c>
      <c r="C150" s="55"/>
      <c r="D150" s="138" t="s">
        <v>1153</v>
      </c>
      <c r="E150" s="107"/>
      <c r="F150" s="56"/>
      <c r="G150" s="40"/>
      <c r="H150" s="40"/>
    </row>
    <row r="151" spans="1:10" ht="19.5" customHeight="1" thickBot="1" thickTop="1">
      <c r="A151" s="35" t="s">
        <v>467</v>
      </c>
      <c r="B151" s="176" t="s">
        <v>472</v>
      </c>
      <c r="C151" s="73"/>
      <c r="D151" s="129" t="s">
        <v>1205</v>
      </c>
      <c r="E151" s="57"/>
      <c r="F151" s="56"/>
      <c r="I151" s="38"/>
      <c r="J151" s="38"/>
    </row>
    <row r="152" spans="1:10" ht="19.5" customHeight="1" thickBot="1" thickTop="1">
      <c r="A152" s="31">
        <v>47</v>
      </c>
      <c r="B152" s="177" t="s">
        <v>820</v>
      </c>
      <c r="C152" s="137" t="s">
        <v>1155</v>
      </c>
      <c r="D152" s="58"/>
      <c r="E152" s="51"/>
      <c r="F152" s="58"/>
      <c r="I152" s="38"/>
      <c r="J152" s="38"/>
    </row>
    <row r="153" spans="1:10" ht="19.5" customHeight="1" thickBot="1" thickTop="1">
      <c r="A153" s="31">
        <v>130</v>
      </c>
      <c r="B153" s="176" t="s">
        <v>875</v>
      </c>
      <c r="C153" s="129" t="s">
        <v>474</v>
      </c>
      <c r="D153" s="57"/>
      <c r="E153" s="57"/>
      <c r="F153" s="58"/>
      <c r="I153" s="38"/>
      <c r="J153" s="38"/>
    </row>
    <row r="154" spans="1:8" s="103" customFormat="1" ht="19.5" customHeight="1" thickBot="1" thickTop="1">
      <c r="A154" s="31">
        <v>63</v>
      </c>
      <c r="B154" s="178" t="s">
        <v>911</v>
      </c>
      <c r="C154" s="55"/>
      <c r="D154" s="106"/>
      <c r="E154" s="107"/>
      <c r="F154" s="137" t="s">
        <v>1152</v>
      </c>
      <c r="G154" s="40"/>
      <c r="H154" s="40"/>
    </row>
    <row r="155" spans="1:6" ht="19.5" customHeight="1" thickBot="1" thickTop="1">
      <c r="A155" s="31">
        <v>68</v>
      </c>
      <c r="B155" s="176" t="s">
        <v>968</v>
      </c>
      <c r="C155" s="68"/>
      <c r="D155" s="51"/>
      <c r="E155" s="51"/>
      <c r="F155" s="129" t="s">
        <v>1232</v>
      </c>
    </row>
    <row r="156" spans="1:6" ht="19.5" customHeight="1" thickBot="1" thickTop="1">
      <c r="A156" s="35" t="s">
        <v>467</v>
      </c>
      <c r="B156" s="177" t="s">
        <v>472</v>
      </c>
      <c r="C156" s="137" t="s">
        <v>1156</v>
      </c>
      <c r="D156" s="51"/>
      <c r="E156" s="51"/>
      <c r="F156" s="58"/>
    </row>
    <row r="157" spans="1:6" ht="19.5" customHeight="1" thickBot="1" thickTop="1">
      <c r="A157" s="35" t="s">
        <v>467</v>
      </c>
      <c r="B157" s="176" t="s">
        <v>472</v>
      </c>
      <c r="C157" s="129" t="s">
        <v>474</v>
      </c>
      <c r="D157" s="58"/>
      <c r="E157" s="51"/>
      <c r="F157" s="58"/>
    </row>
    <row r="158" spans="1:8" s="103" customFormat="1" ht="19.5" customHeight="1" thickBot="1" thickTop="1">
      <c r="A158" s="35" t="s">
        <v>467</v>
      </c>
      <c r="B158" s="178" t="s">
        <v>472</v>
      </c>
      <c r="C158" s="55"/>
      <c r="D158" s="137" t="s">
        <v>1156</v>
      </c>
      <c r="E158" s="107"/>
      <c r="F158" s="58"/>
      <c r="G158" s="40"/>
      <c r="H158" s="40"/>
    </row>
    <row r="159" spans="1:10" ht="19.5" customHeight="1" thickBot="1" thickTop="1">
      <c r="A159" s="35" t="s">
        <v>467</v>
      </c>
      <c r="B159" s="176" t="s">
        <v>472</v>
      </c>
      <c r="C159" s="73"/>
      <c r="D159" s="129" t="s">
        <v>1206</v>
      </c>
      <c r="E159" s="56"/>
      <c r="F159" s="56"/>
      <c r="I159" s="38"/>
      <c r="J159" s="38"/>
    </row>
    <row r="160" spans="1:10" ht="19.5" customHeight="1" thickBot="1" thickTop="1">
      <c r="A160" s="36">
        <v>81</v>
      </c>
      <c r="B160" s="177" t="s">
        <v>970</v>
      </c>
      <c r="C160" s="137" t="s">
        <v>1157</v>
      </c>
      <c r="D160" s="58"/>
      <c r="E160" s="58"/>
      <c r="F160" s="56"/>
      <c r="I160" s="38"/>
      <c r="J160" s="38"/>
    </row>
    <row r="161" spans="1:10" ht="19.5" customHeight="1" thickBot="1" thickTop="1">
      <c r="A161" s="36">
        <v>82</v>
      </c>
      <c r="B161" s="176" t="s">
        <v>980</v>
      </c>
      <c r="C161" s="129" t="s">
        <v>474</v>
      </c>
      <c r="D161" s="57"/>
      <c r="E161" s="58"/>
      <c r="F161" s="58"/>
      <c r="I161" s="38"/>
      <c r="J161" s="38"/>
    </row>
    <row r="162" spans="1:8" s="103" customFormat="1" ht="19.5" customHeight="1" thickBot="1" thickTop="1">
      <c r="A162" s="36">
        <v>46</v>
      </c>
      <c r="B162" s="178" t="s">
        <v>965</v>
      </c>
      <c r="C162" s="55"/>
      <c r="D162" s="106"/>
      <c r="E162" s="138" t="s">
        <v>1160</v>
      </c>
      <c r="F162" s="107"/>
      <c r="G162" s="40"/>
      <c r="H162" s="40"/>
    </row>
    <row r="163" spans="1:6" ht="19.5" customHeight="1" thickBot="1" thickTop="1">
      <c r="A163" s="36">
        <v>111</v>
      </c>
      <c r="B163" s="176" t="s">
        <v>751</v>
      </c>
      <c r="C163" s="151"/>
      <c r="D163" s="51"/>
      <c r="E163" s="129" t="s">
        <v>1224</v>
      </c>
      <c r="F163" s="51"/>
    </row>
    <row r="164" spans="1:6" ht="19.5" customHeight="1" thickBot="1" thickTop="1">
      <c r="A164" s="35" t="s">
        <v>467</v>
      </c>
      <c r="B164" s="177" t="s">
        <v>472</v>
      </c>
      <c r="C164" s="137" t="s">
        <v>1158</v>
      </c>
      <c r="D164" s="51"/>
      <c r="E164" s="74"/>
      <c r="F164" s="51"/>
    </row>
    <row r="165" spans="1:6" ht="19.5" customHeight="1" thickBot="1" thickTop="1">
      <c r="A165" s="35" t="s">
        <v>467</v>
      </c>
      <c r="B165" s="176" t="s">
        <v>472</v>
      </c>
      <c r="C165" s="129" t="s">
        <v>474</v>
      </c>
      <c r="D165" s="58"/>
      <c r="E165" s="58"/>
      <c r="F165" s="57"/>
    </row>
    <row r="166" spans="1:8" s="103" customFormat="1" ht="19.5" customHeight="1" thickBot="1" thickTop="1">
      <c r="A166" s="35" t="s">
        <v>467</v>
      </c>
      <c r="B166" s="178" t="s">
        <v>472</v>
      </c>
      <c r="C166" s="55"/>
      <c r="D166" s="138" t="s">
        <v>1160</v>
      </c>
      <c r="E166" s="107"/>
      <c r="F166" s="107"/>
      <c r="G166" s="40"/>
      <c r="H166" s="40"/>
    </row>
    <row r="167" spans="1:10" ht="19.5" customHeight="1" thickBot="1" thickTop="1">
      <c r="A167" s="35" t="s">
        <v>467</v>
      </c>
      <c r="B167" s="176" t="s">
        <v>472</v>
      </c>
      <c r="C167" s="73"/>
      <c r="D167" s="129" t="s">
        <v>1207</v>
      </c>
      <c r="E167" s="57"/>
      <c r="F167" s="51"/>
      <c r="I167" s="38"/>
      <c r="J167" s="38"/>
    </row>
    <row r="168" spans="1:10" ht="19.5" customHeight="1" thickBot="1" thickTop="1">
      <c r="A168" s="37">
        <v>23</v>
      </c>
      <c r="B168" s="177" t="s">
        <v>910</v>
      </c>
      <c r="C168" s="137" t="s">
        <v>1160</v>
      </c>
      <c r="D168" s="58"/>
      <c r="E168" s="51"/>
      <c r="F168" s="51"/>
      <c r="I168" s="38"/>
      <c r="J168" s="38"/>
    </row>
    <row r="169" spans="1:10" ht="19.5" customHeight="1" thickBot="1" thickTop="1">
      <c r="A169" s="37">
        <v>30</v>
      </c>
      <c r="B169" s="176" t="s">
        <v>974</v>
      </c>
      <c r="C169" s="129" t="s">
        <v>474</v>
      </c>
      <c r="D169" s="57"/>
      <c r="E169" s="57"/>
      <c r="F169" s="51"/>
      <c r="I169" s="38"/>
      <c r="J169" s="38"/>
    </row>
    <row r="170" spans="1:8" s="103" customFormat="1" ht="19.5" customHeight="1" thickTop="1">
      <c r="A170" s="37">
        <v>9</v>
      </c>
      <c r="B170" s="178" t="s">
        <v>1247</v>
      </c>
      <c r="C170" s="55"/>
      <c r="D170" s="106"/>
      <c r="E170" s="107"/>
      <c r="F170" s="50"/>
      <c r="G170" s="40"/>
      <c r="H170" s="40"/>
    </row>
    <row r="171" spans="1:6" ht="19.5" customHeight="1" thickBot="1">
      <c r="A171" s="37">
        <v>28</v>
      </c>
      <c r="B171" s="176" t="s">
        <v>958</v>
      </c>
      <c r="C171" s="68"/>
      <c r="D171" s="51"/>
      <c r="E171" s="51"/>
      <c r="F171" s="145"/>
    </row>
    <row r="172" spans="1:6" ht="19.5" customHeight="1" thickBot="1" thickTop="1">
      <c r="A172" s="35" t="s">
        <v>467</v>
      </c>
      <c r="B172" s="177" t="s">
        <v>472</v>
      </c>
      <c r="C172" s="137" t="s">
        <v>1161</v>
      </c>
      <c r="D172" s="51"/>
      <c r="E172" s="51"/>
      <c r="F172" s="51"/>
    </row>
    <row r="173" spans="1:6" ht="19.5" customHeight="1" thickBot="1" thickTop="1">
      <c r="A173" s="35" t="s">
        <v>467</v>
      </c>
      <c r="B173" s="176" t="s">
        <v>472</v>
      </c>
      <c r="C173" s="129" t="s">
        <v>474</v>
      </c>
      <c r="D173" s="58"/>
      <c r="E173" s="51"/>
      <c r="F173" s="51"/>
    </row>
    <row r="174" spans="1:8" s="103" customFormat="1" ht="19.5" customHeight="1" thickBot="1" thickTop="1">
      <c r="A174" s="35" t="s">
        <v>467</v>
      </c>
      <c r="B174" s="178" t="s">
        <v>472</v>
      </c>
      <c r="C174" s="55"/>
      <c r="D174" s="137" t="s">
        <v>1161</v>
      </c>
      <c r="E174" s="107"/>
      <c r="F174" s="107"/>
      <c r="G174" s="40"/>
      <c r="H174" s="40"/>
    </row>
    <row r="175" spans="1:10" ht="19.5" customHeight="1" thickBot="1" thickTop="1">
      <c r="A175" s="35" t="s">
        <v>467</v>
      </c>
      <c r="B175" s="176" t="s">
        <v>472</v>
      </c>
      <c r="C175" s="73"/>
      <c r="D175" s="129" t="s">
        <v>1208</v>
      </c>
      <c r="E175" s="56"/>
      <c r="F175" s="57"/>
      <c r="I175" s="38"/>
      <c r="J175" s="38"/>
    </row>
    <row r="176" spans="1:10" ht="19.5" customHeight="1" thickBot="1" thickTop="1">
      <c r="A176" s="36">
        <v>51</v>
      </c>
      <c r="B176" s="177" t="s">
        <v>952</v>
      </c>
      <c r="C176" s="137" t="s">
        <v>1162</v>
      </c>
      <c r="D176" s="58"/>
      <c r="E176" s="58"/>
      <c r="F176" s="51"/>
      <c r="I176" s="38"/>
      <c r="J176" s="38"/>
    </row>
    <row r="177" spans="1:10" ht="19.5" customHeight="1" thickBot="1" thickTop="1">
      <c r="A177" s="36">
        <v>87</v>
      </c>
      <c r="B177" s="176" t="s">
        <v>935</v>
      </c>
      <c r="C177" s="129" t="s">
        <v>474</v>
      </c>
      <c r="D177" s="57"/>
      <c r="E177" s="58"/>
      <c r="F177" s="57"/>
      <c r="I177" s="38"/>
      <c r="J177" s="38"/>
    </row>
    <row r="178" spans="1:8" s="103" customFormat="1" ht="19.5" customHeight="1" thickBot="1" thickTop="1">
      <c r="A178" s="36">
        <v>55</v>
      </c>
      <c r="B178" s="178" t="s">
        <v>961</v>
      </c>
      <c r="C178" s="55"/>
      <c r="D178" s="106"/>
      <c r="E178" s="137" t="s">
        <v>1161</v>
      </c>
      <c r="F178" s="57"/>
      <c r="G178" s="40"/>
      <c r="H178" s="40"/>
    </row>
    <row r="179" spans="1:6" ht="19.5" customHeight="1" thickBot="1" thickTop="1">
      <c r="A179" s="36">
        <v>140</v>
      </c>
      <c r="B179" s="176" t="s">
        <v>931</v>
      </c>
      <c r="C179" s="151"/>
      <c r="D179" s="51"/>
      <c r="E179" s="129" t="s">
        <v>1225</v>
      </c>
      <c r="F179" s="74"/>
    </row>
    <row r="180" spans="1:6" ht="19.5" customHeight="1" thickBot="1" thickTop="1">
      <c r="A180" s="35" t="s">
        <v>467</v>
      </c>
      <c r="B180" s="177" t="s">
        <v>472</v>
      </c>
      <c r="C180" s="137" t="s">
        <v>1163</v>
      </c>
      <c r="D180" s="51"/>
      <c r="E180" s="58"/>
      <c r="F180" s="58"/>
    </row>
    <row r="181" spans="1:6" ht="19.5" customHeight="1" thickBot="1" thickTop="1">
      <c r="A181" s="35" t="s">
        <v>467</v>
      </c>
      <c r="B181" s="176" t="s">
        <v>472</v>
      </c>
      <c r="C181" s="129" t="s">
        <v>474</v>
      </c>
      <c r="D181" s="58"/>
      <c r="E181" s="58"/>
      <c r="F181" s="58"/>
    </row>
    <row r="182" spans="1:8" s="103" customFormat="1" ht="19.5" customHeight="1" thickBot="1" thickTop="1">
      <c r="A182" s="35" t="s">
        <v>467</v>
      </c>
      <c r="B182" s="178" t="s">
        <v>472</v>
      </c>
      <c r="C182" s="55"/>
      <c r="D182" s="138" t="s">
        <v>1163</v>
      </c>
      <c r="E182" s="107"/>
      <c r="F182" s="56"/>
      <c r="G182" s="40"/>
      <c r="H182" s="40"/>
    </row>
    <row r="183" spans="1:10" ht="19.5" customHeight="1" thickBot="1" thickTop="1">
      <c r="A183" s="35" t="s">
        <v>467</v>
      </c>
      <c r="B183" s="176" t="s">
        <v>472</v>
      </c>
      <c r="C183" s="73"/>
      <c r="D183" s="129" t="s">
        <v>1209</v>
      </c>
      <c r="E183" s="57"/>
      <c r="F183" s="56"/>
      <c r="I183" s="38"/>
      <c r="J183" s="38"/>
    </row>
    <row r="184" spans="1:10" ht="19.5" customHeight="1" thickBot="1" thickTop="1">
      <c r="A184" s="31">
        <v>64</v>
      </c>
      <c r="B184" s="177" t="s">
        <v>964</v>
      </c>
      <c r="C184" s="137" t="s">
        <v>1165</v>
      </c>
      <c r="D184" s="58"/>
      <c r="E184" s="51"/>
      <c r="F184" s="58"/>
      <c r="I184" s="38"/>
      <c r="J184" s="38"/>
    </row>
    <row r="185" spans="1:10" ht="19.5" customHeight="1" thickBot="1" thickTop="1">
      <c r="A185" s="31">
        <v>99</v>
      </c>
      <c r="B185" s="176" t="s">
        <v>721</v>
      </c>
      <c r="C185" s="129" t="s">
        <v>474</v>
      </c>
      <c r="D185" s="57"/>
      <c r="E185" s="57"/>
      <c r="F185" s="58"/>
      <c r="I185" s="38"/>
      <c r="J185" s="38"/>
    </row>
    <row r="186" spans="1:8" s="103" customFormat="1" ht="19.5" customHeight="1" thickBot="1" thickTop="1">
      <c r="A186" s="31">
        <v>44</v>
      </c>
      <c r="B186" s="178" t="s">
        <v>988</v>
      </c>
      <c r="C186" s="55"/>
      <c r="D186" s="106"/>
      <c r="E186" s="107"/>
      <c r="F186" s="137" t="s">
        <v>1161</v>
      </c>
      <c r="G186" s="40"/>
      <c r="H186" s="40"/>
    </row>
    <row r="187" spans="1:6" ht="19.5" customHeight="1" thickBot="1" thickTop="1">
      <c r="A187" s="31">
        <v>100</v>
      </c>
      <c r="B187" s="176" t="s">
        <v>789</v>
      </c>
      <c r="C187" s="73"/>
      <c r="D187" s="51"/>
      <c r="E187" s="51"/>
      <c r="F187" s="129" t="s">
        <v>1234</v>
      </c>
    </row>
    <row r="188" spans="1:6" ht="19.5" customHeight="1" thickBot="1" thickTop="1">
      <c r="A188" s="35" t="s">
        <v>467</v>
      </c>
      <c r="B188" s="177" t="s">
        <v>472</v>
      </c>
      <c r="C188" s="137" t="s">
        <v>1166</v>
      </c>
      <c r="D188" s="51"/>
      <c r="E188" s="51"/>
      <c r="F188" s="74"/>
    </row>
    <row r="189" spans="1:6" ht="19.5" customHeight="1" thickBot="1" thickTop="1">
      <c r="A189" s="35" t="s">
        <v>467</v>
      </c>
      <c r="B189" s="176" t="s">
        <v>472</v>
      </c>
      <c r="C189" s="129" t="s">
        <v>474</v>
      </c>
      <c r="D189" s="58"/>
      <c r="E189" s="51"/>
      <c r="F189" s="58"/>
    </row>
    <row r="190" spans="1:10" s="103" customFormat="1" ht="19.5" customHeight="1" thickBot="1" thickTop="1">
      <c r="A190" s="35" t="s">
        <v>467</v>
      </c>
      <c r="B190" s="178" t="s">
        <v>472</v>
      </c>
      <c r="C190" s="55"/>
      <c r="D190" s="137" t="s">
        <v>1166</v>
      </c>
      <c r="E190" s="107"/>
      <c r="F190" s="58"/>
      <c r="G190" s="40"/>
      <c r="H190" s="40"/>
      <c r="I190" s="40"/>
      <c r="J190" s="40"/>
    </row>
    <row r="191" spans="1:6" ht="19.5" customHeight="1" thickBot="1" thickTop="1">
      <c r="A191" s="35" t="s">
        <v>467</v>
      </c>
      <c r="B191" s="176" t="s">
        <v>472</v>
      </c>
      <c r="C191" s="73"/>
      <c r="D191" s="129" t="s">
        <v>1210</v>
      </c>
      <c r="E191" s="56"/>
      <c r="F191" s="56"/>
    </row>
    <row r="192" spans="1:6" ht="19.5" customHeight="1" thickBot="1" thickTop="1">
      <c r="A192" s="36">
        <v>95</v>
      </c>
      <c r="B192" s="177" t="s">
        <v>705</v>
      </c>
      <c r="C192" s="137" t="s">
        <v>1167</v>
      </c>
      <c r="D192" s="58"/>
      <c r="E192" s="58"/>
      <c r="F192" s="56"/>
    </row>
    <row r="193" spans="1:6" ht="19.5" customHeight="1" thickBot="1" thickTop="1">
      <c r="A193" s="36">
        <v>107</v>
      </c>
      <c r="B193" s="176" t="s">
        <v>912</v>
      </c>
      <c r="C193" s="129" t="s">
        <v>474</v>
      </c>
      <c r="D193" s="57"/>
      <c r="E193" s="58"/>
      <c r="F193" s="58"/>
    </row>
    <row r="194" spans="1:10" s="103" customFormat="1" ht="19.5" customHeight="1" thickBot="1" thickTop="1">
      <c r="A194" s="36">
        <v>90</v>
      </c>
      <c r="B194" s="178" t="s">
        <v>971</v>
      </c>
      <c r="C194" s="55"/>
      <c r="D194" s="106"/>
      <c r="E194" s="138" t="s">
        <v>1170</v>
      </c>
      <c r="F194" s="51"/>
      <c r="G194" s="40"/>
      <c r="H194" s="40"/>
      <c r="I194" s="40"/>
      <c r="J194" s="40"/>
    </row>
    <row r="195" spans="1:6" ht="19.5" customHeight="1" thickBot="1" thickTop="1">
      <c r="A195" s="36">
        <v>106</v>
      </c>
      <c r="B195" s="176" t="s">
        <v>986</v>
      </c>
      <c r="C195" s="151"/>
      <c r="D195" s="51"/>
      <c r="E195" s="129" t="s">
        <v>1226</v>
      </c>
      <c r="F195" s="51"/>
    </row>
    <row r="196" spans="1:6" ht="19.5" customHeight="1" thickBot="1" thickTop="1">
      <c r="A196" s="35" t="s">
        <v>467</v>
      </c>
      <c r="B196" s="177" t="s">
        <v>472</v>
      </c>
      <c r="C196" s="137" t="s">
        <v>1168</v>
      </c>
      <c r="D196" s="51"/>
      <c r="E196" s="74"/>
      <c r="F196" s="51"/>
    </row>
    <row r="197" spans="1:6" ht="19.5" customHeight="1" thickBot="1" thickTop="1">
      <c r="A197" s="35" t="s">
        <v>467</v>
      </c>
      <c r="B197" s="176" t="s">
        <v>472</v>
      </c>
      <c r="C197" s="129" t="s">
        <v>474</v>
      </c>
      <c r="D197" s="58"/>
      <c r="E197" s="58"/>
      <c r="F197" s="57"/>
    </row>
    <row r="198" spans="1:8" s="103" customFormat="1" ht="19.5" customHeight="1" thickBot="1" thickTop="1">
      <c r="A198" s="35" t="s">
        <v>467</v>
      </c>
      <c r="B198" s="178" t="s">
        <v>472</v>
      </c>
      <c r="C198" s="55"/>
      <c r="D198" s="138" t="s">
        <v>1170</v>
      </c>
      <c r="E198" s="107"/>
      <c r="F198" s="107"/>
      <c r="G198" s="40"/>
      <c r="H198" s="40"/>
    </row>
    <row r="199" spans="1:10" ht="19.5" customHeight="1" thickBot="1" thickTop="1">
      <c r="A199" s="35" t="s">
        <v>467</v>
      </c>
      <c r="B199" s="176" t="s">
        <v>472</v>
      </c>
      <c r="C199" s="73"/>
      <c r="D199" s="129" t="s">
        <v>1211</v>
      </c>
      <c r="E199" s="57"/>
      <c r="F199" s="51"/>
      <c r="I199" s="38"/>
      <c r="J199" s="38"/>
    </row>
    <row r="200" spans="1:10" ht="19.5" customHeight="1" thickBot="1" thickTop="1">
      <c r="A200" s="37">
        <v>5</v>
      </c>
      <c r="B200" s="177" t="s">
        <v>1248</v>
      </c>
      <c r="C200" s="137" t="s">
        <v>1170</v>
      </c>
      <c r="D200" s="58"/>
      <c r="E200" s="51"/>
      <c r="F200" s="51"/>
      <c r="I200" s="38"/>
      <c r="J200" s="38"/>
    </row>
    <row r="201" spans="1:10" ht="19.5" customHeight="1" thickBot="1" thickTop="1">
      <c r="A201" s="37">
        <v>13</v>
      </c>
      <c r="B201" s="52" t="s">
        <v>1249</v>
      </c>
      <c r="C201" s="129" t="s">
        <v>474</v>
      </c>
      <c r="D201" s="57"/>
      <c r="E201" s="57"/>
      <c r="F201" s="51"/>
      <c r="I201" s="38"/>
      <c r="J201" s="38"/>
    </row>
    <row r="202" spans="2:6" ht="30.75" customHeight="1" thickTop="1">
      <c r="B202" s="213" t="s">
        <v>171</v>
      </c>
      <c r="C202" s="213"/>
      <c r="D202" s="213"/>
      <c r="E202" s="213"/>
      <c r="F202" s="213"/>
    </row>
    <row r="203" spans="2:6" ht="19.5" customHeight="1">
      <c r="B203" s="43" t="s">
        <v>82</v>
      </c>
      <c r="C203" s="43"/>
      <c r="D203" s="44"/>
      <c r="E203" s="44"/>
      <c r="F203" s="44" t="s">
        <v>417</v>
      </c>
    </row>
    <row r="204" spans="1:8" s="38" customFormat="1" ht="30" customHeight="1">
      <c r="A204" s="40"/>
      <c r="B204" s="146" t="s">
        <v>34</v>
      </c>
      <c r="C204" s="146"/>
      <c r="D204" s="149"/>
      <c r="E204" s="150"/>
      <c r="F204" s="147" t="s">
        <v>90</v>
      </c>
      <c r="G204" s="40"/>
      <c r="H204" s="40"/>
    </row>
    <row r="205" spans="1:8" s="38" customFormat="1" ht="19.5" customHeight="1">
      <c r="A205" s="37">
        <v>12</v>
      </c>
      <c r="B205" s="175" t="s">
        <v>1250</v>
      </c>
      <c r="C205" s="146"/>
      <c r="D205" s="149"/>
      <c r="E205" s="150"/>
      <c r="F205" s="147"/>
      <c r="G205" s="40"/>
      <c r="H205" s="40"/>
    </row>
    <row r="206" spans="1:6" ht="19.5" customHeight="1" thickBot="1">
      <c r="A206" s="37">
        <v>24</v>
      </c>
      <c r="B206" s="176" t="s">
        <v>926</v>
      </c>
      <c r="C206" s="68"/>
      <c r="D206" s="51"/>
      <c r="E206" s="51"/>
      <c r="F206" s="51"/>
    </row>
    <row r="207" spans="1:6" ht="19.5" customHeight="1" thickBot="1" thickTop="1">
      <c r="A207" s="35" t="s">
        <v>467</v>
      </c>
      <c r="B207" s="177" t="s">
        <v>472</v>
      </c>
      <c r="C207" s="137" t="s">
        <v>1171</v>
      </c>
      <c r="D207" s="51"/>
      <c r="E207" s="51"/>
      <c r="F207" s="51"/>
    </row>
    <row r="208" spans="1:6" ht="19.5" customHeight="1" thickBot="1" thickTop="1">
      <c r="A208" s="35" t="s">
        <v>467</v>
      </c>
      <c r="B208" s="176" t="s">
        <v>472</v>
      </c>
      <c r="C208" s="129" t="s">
        <v>474</v>
      </c>
      <c r="D208" s="58"/>
      <c r="E208" s="51"/>
      <c r="F208" s="51"/>
    </row>
    <row r="209" spans="1:6" ht="19.5" customHeight="1" thickBot="1" thickTop="1">
      <c r="A209" s="35" t="s">
        <v>467</v>
      </c>
      <c r="B209" s="178" t="s">
        <v>472</v>
      </c>
      <c r="C209" s="55"/>
      <c r="D209" s="137" t="s">
        <v>1171</v>
      </c>
      <c r="E209" s="107"/>
      <c r="F209" s="107"/>
    </row>
    <row r="210" spans="1:6" ht="19.5" customHeight="1" thickBot="1" thickTop="1">
      <c r="A210" s="35" t="s">
        <v>467</v>
      </c>
      <c r="B210" s="176" t="s">
        <v>472</v>
      </c>
      <c r="C210" s="73"/>
      <c r="D210" s="129" t="s">
        <v>1213</v>
      </c>
      <c r="E210" s="56"/>
      <c r="F210" s="57"/>
    </row>
    <row r="211" spans="1:6" ht="19.5" customHeight="1" thickBot="1" thickTop="1">
      <c r="A211" s="36">
        <v>78</v>
      </c>
      <c r="B211" s="177" t="s">
        <v>807</v>
      </c>
      <c r="C211" s="137" t="s">
        <v>1172</v>
      </c>
      <c r="D211" s="58"/>
      <c r="E211" s="58"/>
      <c r="F211" s="51"/>
    </row>
    <row r="212" spans="1:6" ht="19.5" customHeight="1" thickBot="1" thickTop="1">
      <c r="A212" s="36">
        <v>80</v>
      </c>
      <c r="B212" s="176" t="s">
        <v>874</v>
      </c>
      <c r="C212" s="129" t="s">
        <v>474</v>
      </c>
      <c r="D212" s="57"/>
      <c r="E212" s="58"/>
      <c r="F212" s="57"/>
    </row>
    <row r="213" spans="1:6" ht="19.5" customHeight="1" thickBot="1" thickTop="1">
      <c r="A213" s="36">
        <v>123</v>
      </c>
      <c r="B213" s="178" t="s">
        <v>917</v>
      </c>
      <c r="C213" s="55"/>
      <c r="D213" s="106"/>
      <c r="E213" s="137" t="s">
        <v>1171</v>
      </c>
      <c r="F213" s="57"/>
    </row>
    <row r="214" spans="1:6" ht="19.5" customHeight="1" thickBot="1" thickTop="1">
      <c r="A214" s="36">
        <v>124</v>
      </c>
      <c r="B214" s="176" t="s">
        <v>994</v>
      </c>
      <c r="C214" s="151"/>
      <c r="D214" s="51"/>
      <c r="E214" s="129" t="s">
        <v>1227</v>
      </c>
      <c r="F214" s="74"/>
    </row>
    <row r="215" spans="1:6" ht="19.5" customHeight="1" thickBot="1" thickTop="1">
      <c r="A215" s="35" t="s">
        <v>467</v>
      </c>
      <c r="B215" s="177" t="s">
        <v>472</v>
      </c>
      <c r="C215" s="137" t="s">
        <v>1173</v>
      </c>
      <c r="D215" s="51"/>
      <c r="E215" s="58"/>
      <c r="F215" s="58"/>
    </row>
    <row r="216" spans="1:6" ht="19.5" customHeight="1" thickBot="1" thickTop="1">
      <c r="A216" s="35" t="s">
        <v>467</v>
      </c>
      <c r="B216" s="176" t="s">
        <v>472</v>
      </c>
      <c r="C216" s="129" t="s">
        <v>474</v>
      </c>
      <c r="D216" s="58"/>
      <c r="E216" s="58"/>
      <c r="F216" s="58"/>
    </row>
    <row r="217" spans="1:6" ht="19.5" customHeight="1" thickBot="1" thickTop="1">
      <c r="A217" s="35" t="s">
        <v>467</v>
      </c>
      <c r="B217" s="178" t="s">
        <v>472</v>
      </c>
      <c r="C217" s="55"/>
      <c r="D217" s="138" t="s">
        <v>1175</v>
      </c>
      <c r="E217" s="107"/>
      <c r="F217" s="56"/>
    </row>
    <row r="218" spans="1:6" ht="19.5" customHeight="1" thickBot="1" thickTop="1">
      <c r="A218" s="35" t="s">
        <v>467</v>
      </c>
      <c r="B218" s="176" t="s">
        <v>472</v>
      </c>
      <c r="C218" s="73"/>
      <c r="D218" s="129" t="s">
        <v>1214</v>
      </c>
      <c r="E218" s="57"/>
      <c r="F218" s="56"/>
    </row>
    <row r="219" spans="1:6" ht="19.5" customHeight="1" thickBot="1" thickTop="1">
      <c r="A219" s="31">
        <v>62</v>
      </c>
      <c r="B219" s="177" t="s">
        <v>796</v>
      </c>
      <c r="C219" s="137" t="s">
        <v>1175</v>
      </c>
      <c r="D219" s="58"/>
      <c r="E219" s="51"/>
      <c r="F219" s="58"/>
    </row>
    <row r="220" spans="1:6" ht="19.5" customHeight="1" thickBot="1" thickTop="1">
      <c r="A220" s="31">
        <v>128</v>
      </c>
      <c r="B220" s="176" t="s">
        <v>932</v>
      </c>
      <c r="C220" s="129" t="s">
        <v>474</v>
      </c>
      <c r="D220" s="57"/>
      <c r="E220" s="57"/>
      <c r="F220" s="58"/>
    </row>
    <row r="221" spans="1:6" ht="19.5" customHeight="1" thickBot="1" thickTop="1">
      <c r="A221" s="31">
        <v>50</v>
      </c>
      <c r="B221" s="178" t="s">
        <v>962</v>
      </c>
      <c r="C221" s="55"/>
      <c r="D221" s="106"/>
      <c r="E221" s="107"/>
      <c r="F221" s="137" t="s">
        <v>1171</v>
      </c>
    </row>
    <row r="222" spans="1:6" ht="19.5" customHeight="1" thickBot="1" thickTop="1">
      <c r="A222" s="31">
        <v>72</v>
      </c>
      <c r="B222" s="176" t="s">
        <v>946</v>
      </c>
      <c r="C222" s="68"/>
      <c r="D222" s="51"/>
      <c r="E222" s="51"/>
      <c r="F222" s="129" t="s">
        <v>1235</v>
      </c>
    </row>
    <row r="223" spans="1:6" ht="19.5" customHeight="1" thickBot="1" thickTop="1">
      <c r="A223" s="35" t="s">
        <v>467</v>
      </c>
      <c r="B223" s="177" t="s">
        <v>472</v>
      </c>
      <c r="C223" s="137" t="s">
        <v>1176</v>
      </c>
      <c r="D223" s="51"/>
      <c r="E223" s="51"/>
      <c r="F223" s="58"/>
    </row>
    <row r="224" spans="1:6" ht="19.5" customHeight="1" thickBot="1" thickTop="1">
      <c r="A224" s="35" t="s">
        <v>467</v>
      </c>
      <c r="B224" s="176" t="s">
        <v>472</v>
      </c>
      <c r="C224" s="129" t="s">
        <v>474</v>
      </c>
      <c r="D224" s="58"/>
      <c r="E224" s="51"/>
      <c r="F224" s="58"/>
    </row>
    <row r="225" spans="1:6" ht="19.5" customHeight="1" thickBot="1" thickTop="1">
      <c r="A225" s="35" t="s">
        <v>467</v>
      </c>
      <c r="B225" s="178" t="s">
        <v>472</v>
      </c>
      <c r="C225" s="55"/>
      <c r="D225" s="137" t="s">
        <v>1176</v>
      </c>
      <c r="E225" s="107"/>
      <c r="F225" s="58"/>
    </row>
    <row r="226" spans="1:6" ht="19.5" customHeight="1" thickBot="1" thickTop="1">
      <c r="A226" s="35" t="s">
        <v>467</v>
      </c>
      <c r="B226" s="176" t="s">
        <v>472</v>
      </c>
      <c r="C226" s="73"/>
      <c r="D226" s="129" t="s">
        <v>1215</v>
      </c>
      <c r="E226" s="56"/>
      <c r="F226" s="56"/>
    </row>
    <row r="227" spans="1:6" ht="19.5" customHeight="1" thickBot="1" thickTop="1">
      <c r="A227" s="36">
        <v>40</v>
      </c>
      <c r="B227" s="177" t="s">
        <v>933</v>
      </c>
      <c r="C227" s="137" t="s">
        <v>1177</v>
      </c>
      <c r="D227" s="58"/>
      <c r="E227" s="58"/>
      <c r="F227" s="56"/>
    </row>
    <row r="228" spans="1:6" ht="19.5" customHeight="1" thickBot="1" thickTop="1">
      <c r="A228" s="36">
        <v>43</v>
      </c>
      <c r="B228" s="176" t="s">
        <v>949</v>
      </c>
      <c r="C228" s="129" t="s">
        <v>474</v>
      </c>
      <c r="D228" s="57"/>
      <c r="E228" s="58"/>
      <c r="F228" s="58"/>
    </row>
    <row r="229" spans="1:6" ht="19.5" customHeight="1" thickBot="1" thickTop="1">
      <c r="A229" s="36">
        <v>83</v>
      </c>
      <c r="B229" s="178" t="s">
        <v>928</v>
      </c>
      <c r="C229" s="55"/>
      <c r="D229" s="106"/>
      <c r="E229" s="138" t="s">
        <v>1176</v>
      </c>
      <c r="F229" s="107"/>
    </row>
    <row r="230" spans="1:6" ht="19.5" customHeight="1" thickBot="1" thickTop="1">
      <c r="A230" s="36">
        <v>85</v>
      </c>
      <c r="B230" s="176" t="s">
        <v>854</v>
      </c>
      <c r="C230" s="151"/>
      <c r="D230" s="51"/>
      <c r="E230" s="129" t="s">
        <v>1228</v>
      </c>
      <c r="F230" s="51"/>
    </row>
    <row r="231" spans="1:6" ht="19.5" customHeight="1" thickBot="1" thickTop="1">
      <c r="A231" s="35" t="s">
        <v>467</v>
      </c>
      <c r="B231" s="177" t="s">
        <v>472</v>
      </c>
      <c r="C231" s="137" t="s">
        <v>1178</v>
      </c>
      <c r="D231" s="51"/>
      <c r="E231" s="74"/>
      <c r="F231" s="51"/>
    </row>
    <row r="232" spans="1:6" ht="19.5" customHeight="1" thickBot="1" thickTop="1">
      <c r="A232" s="35" t="s">
        <v>467</v>
      </c>
      <c r="B232" s="176" t="s">
        <v>472</v>
      </c>
      <c r="C232" s="129" t="s">
        <v>474</v>
      </c>
      <c r="D232" s="58"/>
      <c r="E232" s="58"/>
      <c r="F232" s="57"/>
    </row>
    <row r="233" spans="1:6" ht="19.5" customHeight="1" thickBot="1" thickTop="1">
      <c r="A233" s="35" t="s">
        <v>467</v>
      </c>
      <c r="B233" s="178" t="s">
        <v>472</v>
      </c>
      <c r="C233" s="55"/>
      <c r="D233" s="138" t="s">
        <v>1180</v>
      </c>
      <c r="E233" s="107"/>
      <c r="F233" s="107"/>
    </row>
    <row r="234" spans="1:6" ht="19.5" customHeight="1" thickBot="1" thickTop="1">
      <c r="A234" s="35" t="s">
        <v>467</v>
      </c>
      <c r="B234" s="176" t="s">
        <v>472</v>
      </c>
      <c r="C234" s="73"/>
      <c r="D234" s="129" t="s">
        <v>1216</v>
      </c>
      <c r="E234" s="57"/>
      <c r="F234" s="51"/>
    </row>
    <row r="235" spans="1:6" ht="19.5" customHeight="1" thickBot="1" thickTop="1">
      <c r="A235" s="37">
        <v>27</v>
      </c>
      <c r="B235" s="177" t="s">
        <v>950</v>
      </c>
      <c r="C235" s="137" t="s">
        <v>1180</v>
      </c>
      <c r="D235" s="58"/>
      <c r="E235" s="51"/>
      <c r="F235" s="51"/>
    </row>
    <row r="236" spans="1:6" ht="19.5" customHeight="1" thickBot="1" thickTop="1">
      <c r="A236" s="37">
        <v>37</v>
      </c>
      <c r="B236" s="176" t="s">
        <v>981</v>
      </c>
      <c r="C236" s="129" t="s">
        <v>474</v>
      </c>
      <c r="D236" s="57"/>
      <c r="E236" s="57"/>
      <c r="F236" s="51"/>
    </row>
    <row r="237" spans="1:6" ht="19.5" customHeight="1" thickTop="1">
      <c r="A237" s="37">
        <v>32</v>
      </c>
      <c r="B237" s="178" t="s">
        <v>989</v>
      </c>
      <c r="C237" s="55"/>
      <c r="D237" s="106"/>
      <c r="E237" s="107"/>
      <c r="F237" s="50"/>
    </row>
    <row r="238" spans="1:6" ht="19.5" customHeight="1" thickBot="1">
      <c r="A238" s="37">
        <v>38</v>
      </c>
      <c r="B238" s="176" t="s">
        <v>941</v>
      </c>
      <c r="C238" s="68"/>
      <c r="D238" s="51"/>
      <c r="E238" s="51"/>
      <c r="F238" s="145"/>
    </row>
    <row r="239" spans="1:6" ht="19.5" customHeight="1" thickBot="1" thickTop="1">
      <c r="A239" s="35" t="s">
        <v>467</v>
      </c>
      <c r="B239" s="177" t="s">
        <v>472</v>
      </c>
      <c r="C239" s="137" t="s">
        <v>1181</v>
      </c>
      <c r="D239" s="51"/>
      <c r="E239" s="51"/>
      <c r="F239" s="51"/>
    </row>
    <row r="240" spans="1:6" ht="19.5" customHeight="1" thickBot="1" thickTop="1">
      <c r="A240" s="35" t="s">
        <v>467</v>
      </c>
      <c r="B240" s="176" t="s">
        <v>472</v>
      </c>
      <c r="C240" s="129" t="s">
        <v>474</v>
      </c>
      <c r="D240" s="58"/>
      <c r="E240" s="51"/>
      <c r="F240" s="51"/>
    </row>
    <row r="241" spans="1:6" ht="19.5" customHeight="1" thickBot="1" thickTop="1">
      <c r="A241" s="35" t="s">
        <v>467</v>
      </c>
      <c r="B241" s="178" t="s">
        <v>472</v>
      </c>
      <c r="C241" s="55"/>
      <c r="D241" s="137" t="s">
        <v>1181</v>
      </c>
      <c r="E241" s="107"/>
      <c r="F241" s="107"/>
    </row>
    <row r="242" spans="1:6" ht="19.5" customHeight="1" thickBot="1" thickTop="1">
      <c r="A242" s="35" t="s">
        <v>467</v>
      </c>
      <c r="B242" s="176" t="s">
        <v>472</v>
      </c>
      <c r="C242" s="73"/>
      <c r="D242" s="129" t="s">
        <v>1217</v>
      </c>
      <c r="E242" s="56"/>
      <c r="F242" s="57"/>
    </row>
    <row r="243" spans="1:6" ht="19.5" customHeight="1" thickBot="1" thickTop="1">
      <c r="A243" s="36">
        <v>34</v>
      </c>
      <c r="B243" s="177" t="s">
        <v>973</v>
      </c>
      <c r="C243" s="137" t="s">
        <v>1182</v>
      </c>
      <c r="D243" s="58"/>
      <c r="E243" s="58"/>
      <c r="F243" s="51"/>
    </row>
    <row r="244" spans="1:6" ht="19.5" customHeight="1" thickBot="1" thickTop="1">
      <c r="A244" s="36">
        <v>52</v>
      </c>
      <c r="B244" s="176" t="s">
        <v>978</v>
      </c>
      <c r="C244" s="129" t="s">
        <v>474</v>
      </c>
      <c r="D244" s="57"/>
      <c r="E244" s="58"/>
      <c r="F244" s="57"/>
    </row>
    <row r="245" spans="1:6" ht="19.5" customHeight="1" thickBot="1" thickTop="1">
      <c r="A245" s="36">
        <v>53</v>
      </c>
      <c r="B245" s="178" t="s">
        <v>901</v>
      </c>
      <c r="C245" s="55"/>
      <c r="D245" s="106"/>
      <c r="E245" s="137" t="s">
        <v>1185</v>
      </c>
      <c r="F245" s="57"/>
    </row>
    <row r="246" spans="1:6" ht="19.5" customHeight="1" thickBot="1" thickTop="1">
      <c r="A246" s="36">
        <v>98</v>
      </c>
      <c r="B246" s="176" t="s">
        <v>940</v>
      </c>
      <c r="C246" s="151"/>
      <c r="D246" s="51"/>
      <c r="E246" s="129" t="s">
        <v>1229</v>
      </c>
      <c r="F246" s="74"/>
    </row>
    <row r="247" spans="1:6" ht="19.5" customHeight="1" thickBot="1" thickTop="1">
      <c r="A247" s="35" t="s">
        <v>467</v>
      </c>
      <c r="B247" s="177" t="s">
        <v>472</v>
      </c>
      <c r="C247" s="137" t="s">
        <v>1183</v>
      </c>
      <c r="D247" s="51"/>
      <c r="E247" s="58"/>
      <c r="F247" s="58"/>
    </row>
    <row r="248" spans="1:6" ht="19.5" customHeight="1" thickBot="1" thickTop="1">
      <c r="A248" s="35" t="s">
        <v>467</v>
      </c>
      <c r="B248" s="176" t="s">
        <v>472</v>
      </c>
      <c r="C248" s="129" t="s">
        <v>474</v>
      </c>
      <c r="D248" s="58"/>
      <c r="E248" s="58"/>
      <c r="F248" s="58"/>
    </row>
    <row r="249" spans="1:6" ht="19.5" customHeight="1" thickBot="1" thickTop="1">
      <c r="A249" s="35" t="s">
        <v>467</v>
      </c>
      <c r="B249" s="178" t="s">
        <v>472</v>
      </c>
      <c r="C249" s="55"/>
      <c r="D249" s="138" t="s">
        <v>1185</v>
      </c>
      <c r="E249" s="107"/>
      <c r="F249" s="56"/>
    </row>
    <row r="250" spans="1:6" ht="19.5" customHeight="1" thickBot="1" thickTop="1">
      <c r="A250" s="35" t="s">
        <v>467</v>
      </c>
      <c r="B250" s="176" t="s">
        <v>472</v>
      </c>
      <c r="C250" s="73"/>
      <c r="D250" s="129" t="s">
        <v>1218</v>
      </c>
      <c r="E250" s="57"/>
      <c r="F250" s="56"/>
    </row>
    <row r="251" spans="1:6" ht="19.5" customHeight="1" thickBot="1" thickTop="1">
      <c r="A251" s="31">
        <v>102</v>
      </c>
      <c r="B251" s="177" t="s">
        <v>963</v>
      </c>
      <c r="C251" s="137" t="s">
        <v>1185</v>
      </c>
      <c r="D251" s="58"/>
      <c r="E251" s="51"/>
      <c r="F251" s="58"/>
    </row>
    <row r="252" spans="1:6" ht="19.5" customHeight="1" thickBot="1" thickTop="1">
      <c r="A252" s="31">
        <v>104</v>
      </c>
      <c r="B252" s="176" t="s">
        <v>936</v>
      </c>
      <c r="C252" s="129" t="s">
        <v>474</v>
      </c>
      <c r="D252" s="57"/>
      <c r="E252" s="57"/>
      <c r="F252" s="58"/>
    </row>
    <row r="253" spans="1:6" ht="19.5" customHeight="1" thickBot="1" thickTop="1">
      <c r="A253" s="31">
        <v>36</v>
      </c>
      <c r="B253" s="178" t="s">
        <v>731</v>
      </c>
      <c r="C253" s="55"/>
      <c r="D253" s="106"/>
      <c r="E253" s="107"/>
      <c r="F253" s="137" t="s">
        <v>1192</v>
      </c>
    </row>
    <row r="254" spans="1:6" ht="19.5" customHeight="1" thickBot="1" thickTop="1">
      <c r="A254" s="31">
        <v>65</v>
      </c>
      <c r="B254" s="176" t="s">
        <v>959</v>
      </c>
      <c r="C254" s="73"/>
      <c r="D254" s="51"/>
      <c r="E254" s="51"/>
      <c r="F254" s="129" t="s">
        <v>1236</v>
      </c>
    </row>
    <row r="255" spans="1:6" ht="19.5" customHeight="1" thickBot="1" thickTop="1">
      <c r="A255" s="35" t="s">
        <v>467</v>
      </c>
      <c r="B255" s="177" t="s">
        <v>472</v>
      </c>
      <c r="C255" s="137" t="s">
        <v>1187</v>
      </c>
      <c r="D255" s="51"/>
      <c r="E255" s="51"/>
      <c r="F255" s="74"/>
    </row>
    <row r="256" spans="1:6" ht="19.5" customHeight="1" thickBot="1" thickTop="1">
      <c r="A256" s="35" t="s">
        <v>467</v>
      </c>
      <c r="B256" s="176" t="s">
        <v>472</v>
      </c>
      <c r="C256" s="129" t="s">
        <v>474</v>
      </c>
      <c r="D256" s="58"/>
      <c r="E256" s="51"/>
      <c r="F256" s="58"/>
    </row>
    <row r="257" spans="1:6" ht="19.5" customHeight="1" thickBot="1" thickTop="1">
      <c r="A257" s="35" t="s">
        <v>467</v>
      </c>
      <c r="B257" s="178" t="s">
        <v>472</v>
      </c>
      <c r="C257" s="55"/>
      <c r="D257" s="137" t="s">
        <v>1187</v>
      </c>
      <c r="E257" s="107"/>
      <c r="F257" s="58"/>
    </row>
    <row r="258" spans="1:6" ht="19.5" customHeight="1" thickBot="1" thickTop="1">
      <c r="A258" s="35" t="s">
        <v>467</v>
      </c>
      <c r="B258" s="176" t="s">
        <v>472</v>
      </c>
      <c r="C258" s="73"/>
      <c r="D258" s="129" t="s">
        <v>1219</v>
      </c>
      <c r="E258" s="56"/>
      <c r="F258" s="56"/>
    </row>
    <row r="259" spans="1:6" ht="19.5" customHeight="1" thickBot="1" thickTop="1">
      <c r="A259" s="36">
        <v>67</v>
      </c>
      <c r="B259" s="177" t="s">
        <v>929</v>
      </c>
      <c r="C259" s="137" t="s">
        <v>1189</v>
      </c>
      <c r="D259" s="58"/>
      <c r="E259" s="58"/>
      <c r="F259" s="56"/>
    </row>
    <row r="260" spans="1:6" ht="19.5" customHeight="1" thickBot="1" thickTop="1">
      <c r="A260" s="36">
        <v>117</v>
      </c>
      <c r="B260" s="176" t="s">
        <v>967</v>
      </c>
      <c r="C260" s="129" t="s">
        <v>474</v>
      </c>
      <c r="D260" s="57"/>
      <c r="E260" s="58"/>
      <c r="F260" s="58"/>
    </row>
    <row r="261" spans="1:6" ht="19.5" customHeight="1" thickBot="1" thickTop="1">
      <c r="A261" s="36">
        <v>29</v>
      </c>
      <c r="B261" s="178" t="s">
        <v>966</v>
      </c>
      <c r="C261" s="55"/>
      <c r="D261" s="106"/>
      <c r="E261" s="138" t="s">
        <v>1192</v>
      </c>
      <c r="F261" s="51"/>
    </row>
    <row r="262" spans="1:6" ht="19.5" customHeight="1" thickBot="1" thickTop="1">
      <c r="A262" s="36">
        <v>135</v>
      </c>
      <c r="B262" s="176" t="s">
        <v>881</v>
      </c>
      <c r="C262" s="151"/>
      <c r="D262" s="51"/>
      <c r="E262" s="129" t="s">
        <v>1231</v>
      </c>
      <c r="F262" s="51"/>
    </row>
    <row r="263" spans="1:6" ht="19.5" customHeight="1" thickBot="1" thickTop="1">
      <c r="A263" s="35">
        <v>58</v>
      </c>
      <c r="B263" s="177" t="s">
        <v>984</v>
      </c>
      <c r="C263" s="137" t="s">
        <v>1190</v>
      </c>
      <c r="D263" s="51"/>
      <c r="E263" s="74"/>
      <c r="F263" s="51"/>
    </row>
    <row r="264" spans="1:5" ht="19.5" customHeight="1" thickBot="1" thickTop="1">
      <c r="A264" s="35">
        <v>97</v>
      </c>
      <c r="B264" s="176" t="s">
        <v>969</v>
      </c>
      <c r="C264" s="129" t="s">
        <v>1191</v>
      </c>
      <c r="D264" s="58"/>
      <c r="E264" s="58"/>
    </row>
    <row r="265" spans="1:5" ht="19.5" customHeight="1" thickBot="1" thickTop="1">
      <c r="A265" s="35" t="s">
        <v>467</v>
      </c>
      <c r="B265" s="178" t="s">
        <v>472</v>
      </c>
      <c r="C265" s="55"/>
      <c r="D265" s="138" t="s">
        <v>1192</v>
      </c>
      <c r="E265" s="107"/>
    </row>
    <row r="266" spans="1:5" ht="19.5" customHeight="1" thickBot="1" thickTop="1">
      <c r="A266" s="35" t="s">
        <v>467</v>
      </c>
      <c r="B266" s="176" t="s">
        <v>472</v>
      </c>
      <c r="C266" s="73"/>
      <c r="D266" s="129" t="s">
        <v>1220</v>
      </c>
      <c r="E266" s="57"/>
    </row>
    <row r="267" spans="1:4" ht="19.5" customHeight="1" thickBot="1" thickTop="1">
      <c r="A267" s="37">
        <v>1</v>
      </c>
      <c r="B267" s="177" t="s">
        <v>1251</v>
      </c>
      <c r="C267" s="137" t="s">
        <v>1192</v>
      </c>
      <c r="D267" s="58"/>
    </row>
    <row r="268" spans="1:4" ht="19.5" customHeight="1" thickBot="1" thickTop="1">
      <c r="A268" s="37">
        <v>11</v>
      </c>
      <c r="B268" s="52" t="s">
        <v>1252</v>
      </c>
      <c r="C268" s="129" t="s">
        <v>474</v>
      </c>
      <c r="D268" s="57"/>
    </row>
    <row r="269" spans="2:6" ht="30.75" customHeight="1" thickTop="1">
      <c r="B269" s="213" t="s">
        <v>171</v>
      </c>
      <c r="C269" s="213"/>
      <c r="D269" s="213"/>
      <c r="E269" s="213"/>
      <c r="F269" s="213"/>
    </row>
    <row r="270" spans="2:6" ht="19.5" customHeight="1">
      <c r="B270" s="43" t="s">
        <v>82</v>
      </c>
      <c r="C270" s="43"/>
      <c r="D270" s="44"/>
      <c r="E270" s="44"/>
      <c r="F270" s="44" t="s">
        <v>417</v>
      </c>
    </row>
    <row r="271" spans="1:6" s="38" customFormat="1" ht="30" customHeight="1">
      <c r="A271" s="40"/>
      <c r="B271" s="146" t="s">
        <v>34</v>
      </c>
      <c r="C271" s="146"/>
      <c r="D271" s="149"/>
      <c r="E271" s="150"/>
      <c r="F271" s="147" t="s">
        <v>92</v>
      </c>
    </row>
    <row r="272" spans="1:6" s="38" customFormat="1" ht="19.5" customHeight="1">
      <c r="A272" s="37">
        <v>3</v>
      </c>
      <c r="B272" s="175" t="s">
        <v>1109</v>
      </c>
      <c r="C272" s="146"/>
      <c r="D272" s="149"/>
      <c r="E272" s="150"/>
      <c r="F272" s="147"/>
    </row>
    <row r="273" spans="1:6" ht="19.5" customHeight="1" thickBot="1">
      <c r="A273" s="37">
        <v>4</v>
      </c>
      <c r="B273" s="176" t="s">
        <v>1110</v>
      </c>
      <c r="C273" s="68"/>
      <c r="D273" s="51"/>
      <c r="E273" s="51"/>
      <c r="F273" s="51"/>
    </row>
    <row r="274" spans="1:6" ht="19.5" customHeight="1" thickBot="1" thickTop="1">
      <c r="A274" s="35">
        <v>17</v>
      </c>
      <c r="B274" s="177" t="s">
        <v>698</v>
      </c>
      <c r="C274" s="137" t="s">
        <v>1111</v>
      </c>
      <c r="D274" s="51"/>
      <c r="E274" s="51"/>
      <c r="F274" s="51"/>
    </row>
    <row r="275" spans="1:6" ht="19.5" customHeight="1" thickBot="1" thickTop="1">
      <c r="A275" s="35">
        <v>33</v>
      </c>
      <c r="B275" s="176" t="s">
        <v>907</v>
      </c>
      <c r="C275" s="129" t="s">
        <v>1130</v>
      </c>
      <c r="D275" s="58"/>
      <c r="E275" s="51"/>
      <c r="F275" s="51"/>
    </row>
    <row r="276" spans="1:6" ht="19.5" customHeight="1" thickBot="1" thickTop="1">
      <c r="A276" s="35">
        <v>20</v>
      </c>
      <c r="B276" s="178" t="s">
        <v>825</v>
      </c>
      <c r="C276" s="55"/>
      <c r="D276" s="137" t="s">
        <v>1131</v>
      </c>
      <c r="E276" s="107"/>
      <c r="F276" s="107"/>
    </row>
    <row r="277" spans="1:6" ht="19.5" customHeight="1" thickBot="1" thickTop="1">
      <c r="A277" s="35">
        <v>22</v>
      </c>
      <c r="B277" s="176" t="s">
        <v>886</v>
      </c>
      <c r="C277" s="73"/>
      <c r="D277" s="129" t="s">
        <v>1237</v>
      </c>
      <c r="E277" s="56"/>
      <c r="F277" s="57"/>
    </row>
    <row r="278" spans="1:6" ht="19.5" customHeight="1" thickBot="1" thickTop="1">
      <c r="A278" s="36">
        <v>6</v>
      </c>
      <c r="B278" s="177" t="s">
        <v>1186</v>
      </c>
      <c r="C278" s="137" t="s">
        <v>1131</v>
      </c>
      <c r="D278" s="58"/>
      <c r="E278" s="58"/>
      <c r="F278" s="51"/>
    </row>
    <row r="279" spans="1:6" ht="19.5" customHeight="1" thickBot="1" thickTop="1">
      <c r="A279" s="36">
        <v>10</v>
      </c>
      <c r="B279" s="176" t="s">
        <v>1188</v>
      </c>
      <c r="C279" s="129" t="s">
        <v>1169</v>
      </c>
      <c r="D279" s="57"/>
      <c r="E279" s="58"/>
      <c r="F279" s="57"/>
    </row>
    <row r="280" spans="1:6" ht="19.5" customHeight="1" thickBot="1" thickTop="1">
      <c r="A280" s="36">
        <v>15</v>
      </c>
      <c r="B280" s="178" t="s">
        <v>1193</v>
      </c>
      <c r="C280" s="55"/>
      <c r="D280" s="106"/>
      <c r="E280" s="137" t="s">
        <v>1131</v>
      </c>
      <c r="F280" s="57"/>
    </row>
    <row r="281" spans="1:6" ht="19.5" customHeight="1" thickBot="1" thickTop="1">
      <c r="A281" s="36">
        <v>18</v>
      </c>
      <c r="B281" s="176" t="s">
        <v>736</v>
      </c>
      <c r="C281" s="151"/>
      <c r="D281" s="51"/>
      <c r="E281" s="129" t="s">
        <v>1244</v>
      </c>
      <c r="F281" s="74"/>
    </row>
    <row r="282" spans="1:6" ht="19.5" customHeight="1" thickBot="1" thickTop="1">
      <c r="A282" s="35">
        <v>19</v>
      </c>
      <c r="B282" s="177" t="s">
        <v>779</v>
      </c>
      <c r="C282" s="137" t="s">
        <v>1132</v>
      </c>
      <c r="D282" s="51"/>
      <c r="E282" s="58"/>
      <c r="F282" s="58"/>
    </row>
    <row r="283" spans="1:6" ht="19.5" customHeight="1" thickBot="1" thickTop="1">
      <c r="A283" s="35">
        <v>25</v>
      </c>
      <c r="B283" s="176" t="s">
        <v>934</v>
      </c>
      <c r="C283" s="129" t="s">
        <v>1203</v>
      </c>
      <c r="D283" s="58"/>
      <c r="E283" s="58"/>
      <c r="F283" s="58"/>
    </row>
    <row r="284" spans="1:6" ht="19.5" customHeight="1" thickBot="1" thickTop="1">
      <c r="A284" s="35">
        <v>21</v>
      </c>
      <c r="B284" s="178" t="s">
        <v>871</v>
      </c>
      <c r="C284" s="55"/>
      <c r="D284" s="138" t="s">
        <v>1132</v>
      </c>
      <c r="E284" s="107"/>
      <c r="F284" s="56"/>
    </row>
    <row r="285" spans="1:6" ht="19.5" customHeight="1" thickBot="1" thickTop="1">
      <c r="A285" s="35">
        <v>26</v>
      </c>
      <c r="B285" s="176" t="s">
        <v>942</v>
      </c>
      <c r="C285" s="73"/>
      <c r="D285" s="129" t="s">
        <v>1225</v>
      </c>
      <c r="E285" s="57"/>
      <c r="F285" s="56"/>
    </row>
    <row r="286" spans="1:6" ht="19.5" customHeight="1" thickBot="1" thickTop="1">
      <c r="A286" s="31">
        <v>2</v>
      </c>
      <c r="B286" s="177" t="s">
        <v>1238</v>
      </c>
      <c r="C286" s="137" t="s">
        <v>1150</v>
      </c>
      <c r="D286" s="58"/>
      <c r="E286" s="51"/>
      <c r="F286" s="58"/>
    </row>
    <row r="287" spans="1:6" ht="19.5" customHeight="1" thickBot="1" thickTop="1">
      <c r="A287" s="31">
        <v>14</v>
      </c>
      <c r="B287" s="176" t="s">
        <v>1240</v>
      </c>
      <c r="C287" s="129" t="s">
        <v>1230</v>
      </c>
      <c r="D287" s="57"/>
      <c r="E287" s="57"/>
      <c r="F287" s="58"/>
    </row>
    <row r="288" spans="1:6" ht="19.5" customHeight="1" thickBot="1" thickTop="1">
      <c r="A288" s="31">
        <v>60</v>
      </c>
      <c r="B288" s="178" t="s">
        <v>992</v>
      </c>
      <c r="C288" s="55"/>
      <c r="D288" s="106"/>
      <c r="E288" s="107"/>
      <c r="F288" s="137" t="s">
        <v>1192</v>
      </c>
    </row>
    <row r="289" spans="1:6" ht="19.5" customHeight="1" thickBot="1" thickTop="1">
      <c r="A289" s="31">
        <v>69</v>
      </c>
      <c r="B289" s="176" t="s">
        <v>745</v>
      </c>
      <c r="C289" s="68"/>
      <c r="D289" s="51"/>
      <c r="E289" s="51"/>
      <c r="F289" s="129" t="s">
        <v>1246</v>
      </c>
    </row>
    <row r="290" spans="1:6" ht="19.5" customHeight="1" thickBot="1" thickTop="1">
      <c r="A290" s="35">
        <v>23</v>
      </c>
      <c r="B290" s="177" t="s">
        <v>910</v>
      </c>
      <c r="C290" s="137" t="s">
        <v>1152</v>
      </c>
      <c r="D290" s="51"/>
      <c r="E290" s="51"/>
      <c r="F290" s="58"/>
    </row>
    <row r="291" spans="1:6" ht="19.5" customHeight="1" thickBot="1" thickTop="1">
      <c r="A291" s="35">
        <v>30</v>
      </c>
      <c r="B291" s="176" t="s">
        <v>974</v>
      </c>
      <c r="C291" s="129" t="s">
        <v>1232</v>
      </c>
      <c r="D291" s="58"/>
      <c r="E291" s="51"/>
      <c r="F291" s="58"/>
    </row>
    <row r="292" spans="1:6" ht="19.5" customHeight="1" thickBot="1" thickTop="1">
      <c r="A292" s="35">
        <v>9</v>
      </c>
      <c r="B292" s="178" t="s">
        <v>1247</v>
      </c>
      <c r="C292" s="55"/>
      <c r="D292" s="137" t="s">
        <v>1161</v>
      </c>
      <c r="E292" s="107"/>
      <c r="F292" s="58"/>
    </row>
    <row r="293" spans="1:6" ht="19.5" customHeight="1" thickBot="1" thickTop="1">
      <c r="A293" s="35">
        <v>28</v>
      </c>
      <c r="B293" s="176" t="s">
        <v>958</v>
      </c>
      <c r="C293" s="73"/>
      <c r="D293" s="129" t="s">
        <v>1239</v>
      </c>
      <c r="E293" s="56"/>
      <c r="F293" s="56"/>
    </row>
    <row r="294" spans="1:6" ht="19.5" customHeight="1" thickBot="1" thickTop="1">
      <c r="A294" s="36">
        <v>5</v>
      </c>
      <c r="B294" s="177" t="s">
        <v>1248</v>
      </c>
      <c r="C294" s="137" t="s">
        <v>1161</v>
      </c>
      <c r="D294" s="58"/>
      <c r="E294" s="58"/>
      <c r="F294" s="56"/>
    </row>
    <row r="295" spans="1:6" ht="19.5" customHeight="1" thickBot="1" thickTop="1">
      <c r="A295" s="36">
        <v>13</v>
      </c>
      <c r="B295" s="176" t="s">
        <v>1249</v>
      </c>
      <c r="C295" s="129" t="s">
        <v>1234</v>
      </c>
      <c r="D295" s="57"/>
      <c r="E295" s="58"/>
      <c r="F295" s="58"/>
    </row>
    <row r="296" spans="1:6" ht="19.5" customHeight="1" thickBot="1" thickTop="1">
      <c r="A296" s="36">
        <v>12</v>
      </c>
      <c r="B296" s="178" t="s">
        <v>1250</v>
      </c>
      <c r="C296" s="55"/>
      <c r="D296" s="106"/>
      <c r="E296" s="138" t="s">
        <v>1192</v>
      </c>
      <c r="F296" s="107"/>
    </row>
    <row r="297" spans="1:6" ht="19.5" customHeight="1" thickBot="1" thickTop="1">
      <c r="A297" s="36">
        <v>24</v>
      </c>
      <c r="B297" s="176" t="s">
        <v>926</v>
      </c>
      <c r="C297" s="151"/>
      <c r="D297" s="51"/>
      <c r="E297" s="129" t="s">
        <v>1245</v>
      </c>
      <c r="F297" s="51"/>
    </row>
    <row r="298" spans="1:6" ht="19.5" customHeight="1" thickBot="1" thickTop="1">
      <c r="A298" s="35">
        <v>50</v>
      </c>
      <c r="B298" s="177" t="s">
        <v>962</v>
      </c>
      <c r="C298" s="137" t="s">
        <v>1171</v>
      </c>
      <c r="D298" s="51"/>
      <c r="E298" s="74"/>
      <c r="F298" s="51"/>
    </row>
    <row r="299" spans="1:6" ht="19.5" customHeight="1" thickBot="1" thickTop="1">
      <c r="A299" s="35">
        <v>72</v>
      </c>
      <c r="B299" s="176" t="s">
        <v>946</v>
      </c>
      <c r="C299" s="129" t="s">
        <v>1235</v>
      </c>
      <c r="D299" s="58"/>
      <c r="E299" s="58"/>
      <c r="F299" s="57"/>
    </row>
    <row r="300" spans="1:6" ht="19.5" customHeight="1" thickBot="1" thickTop="1">
      <c r="A300" s="35">
        <v>102</v>
      </c>
      <c r="B300" s="178" t="s">
        <v>963</v>
      </c>
      <c r="C300" s="55"/>
      <c r="D300" s="138" t="s">
        <v>1192</v>
      </c>
      <c r="E300" s="107"/>
      <c r="F300" s="107"/>
    </row>
    <row r="301" spans="1:6" ht="19.5" customHeight="1" thickBot="1" thickTop="1">
      <c r="A301" s="35">
        <v>104</v>
      </c>
      <c r="B301" s="176" t="s">
        <v>936</v>
      </c>
      <c r="C301" s="73"/>
      <c r="D301" s="129" t="s">
        <v>1241</v>
      </c>
      <c r="E301" s="57"/>
      <c r="F301" s="51"/>
    </row>
    <row r="302" spans="1:6" ht="19.5" customHeight="1" thickBot="1" thickTop="1">
      <c r="A302" s="37">
        <v>1</v>
      </c>
      <c r="B302" s="177" t="s">
        <v>1251</v>
      </c>
      <c r="C302" s="137" t="s">
        <v>1192</v>
      </c>
      <c r="D302" s="58"/>
      <c r="E302" s="51"/>
      <c r="F302" s="51"/>
    </row>
    <row r="303" spans="1:6" ht="19.5" customHeight="1" thickBot="1" thickTop="1">
      <c r="A303" s="37">
        <v>11</v>
      </c>
      <c r="B303" s="176" t="s">
        <v>1252</v>
      </c>
      <c r="C303" s="129" t="s">
        <v>1236</v>
      </c>
      <c r="D303" s="57"/>
      <c r="E303" s="57"/>
      <c r="F303" s="51"/>
    </row>
    <row r="304" spans="2:6" ht="19.5" customHeight="1" thickTop="1">
      <c r="B304" s="105"/>
      <c r="C304" s="55"/>
      <c r="D304" s="106"/>
      <c r="E304" s="107"/>
      <c r="F304" s="50"/>
    </row>
  </sheetData>
  <sheetProtection/>
  <mergeCells count="5">
    <mergeCell ref="B68:F68"/>
    <mergeCell ref="B135:F135"/>
    <mergeCell ref="B202:F202"/>
    <mergeCell ref="B269:F269"/>
    <mergeCell ref="B1:F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  <rowBreaks count="4" manualBreakCount="4">
    <brk id="67" max="5" man="1"/>
    <brk id="134" max="5" man="1"/>
    <brk id="201" max="5" man="1"/>
    <brk id="26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303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40" customWidth="1"/>
    <col min="2" max="2" width="55.75390625" style="40" customWidth="1"/>
    <col min="3" max="4" width="28.75390625" style="40" customWidth="1"/>
    <col min="5" max="6" width="28.75390625" style="60" customWidth="1"/>
    <col min="7" max="16384" width="10.25390625" style="40" customWidth="1"/>
  </cols>
  <sheetData>
    <row r="1" spans="1:6" s="38" customFormat="1" ht="30.75" customHeight="1">
      <c r="A1" s="39"/>
      <c r="B1" s="213" t="s">
        <v>171</v>
      </c>
      <c r="C1" s="213"/>
      <c r="D1" s="213"/>
      <c r="E1" s="213"/>
      <c r="F1" s="213"/>
    </row>
    <row r="2" spans="1:6" s="38" customFormat="1" ht="19.5" customHeight="1">
      <c r="A2" s="43"/>
      <c r="B2" s="43" t="s">
        <v>82</v>
      </c>
      <c r="C2" s="43"/>
      <c r="D2" s="44"/>
      <c r="E2" s="44"/>
      <c r="F2" s="44" t="s">
        <v>417</v>
      </c>
    </row>
    <row r="3" spans="1:6" s="38" customFormat="1" ht="30" customHeight="1">
      <c r="A3" s="146"/>
      <c r="B3" s="146" t="s">
        <v>41</v>
      </c>
      <c r="C3" s="146"/>
      <c r="D3" s="149"/>
      <c r="E3" s="150"/>
      <c r="F3" s="147" t="s">
        <v>88</v>
      </c>
    </row>
    <row r="4" spans="1:6" s="38" customFormat="1" ht="30" customHeight="1" hidden="1">
      <c r="A4" s="146"/>
      <c r="B4" s="146"/>
      <c r="C4" s="146"/>
      <c r="D4" s="149"/>
      <c r="E4" s="150"/>
      <c r="F4" s="147"/>
    </row>
    <row r="5" spans="1:6" ht="19.5" customHeight="1" thickBot="1">
      <c r="A5" s="37">
        <v>19</v>
      </c>
      <c r="B5" s="52" t="s">
        <v>779</v>
      </c>
      <c r="C5" s="68"/>
      <c r="D5" s="51"/>
      <c r="E5" s="51"/>
      <c r="F5" s="51"/>
    </row>
    <row r="6" spans="1:6" ht="19.5" customHeight="1" thickBot="1" thickTop="1">
      <c r="A6" s="71"/>
      <c r="B6" s="72"/>
      <c r="C6" s="137" t="s">
        <v>720</v>
      </c>
      <c r="D6" s="51"/>
      <c r="E6" s="51"/>
      <c r="F6" s="51"/>
    </row>
    <row r="7" spans="1:6" ht="19.5" customHeight="1" thickBot="1" thickTop="1">
      <c r="A7" s="194"/>
      <c r="B7" s="52" t="s">
        <v>472</v>
      </c>
      <c r="C7" s="129" t="s">
        <v>474</v>
      </c>
      <c r="D7" s="58"/>
      <c r="E7" s="51"/>
      <c r="F7" s="51"/>
    </row>
    <row r="8" spans="1:6" s="103" customFormat="1" ht="19.5" customHeight="1" thickBot="1" thickTop="1">
      <c r="A8" s="104"/>
      <c r="B8" s="105"/>
      <c r="C8" s="55"/>
      <c r="D8" s="137" t="s">
        <v>734</v>
      </c>
      <c r="E8" s="107"/>
      <c r="F8" s="107"/>
    </row>
    <row r="9" spans="1:7" ht="19.5" customHeight="1" thickBot="1" thickTop="1">
      <c r="A9" s="35">
        <v>87</v>
      </c>
      <c r="B9" s="52" t="s">
        <v>935</v>
      </c>
      <c r="C9" s="73"/>
      <c r="D9" s="129" t="s">
        <v>1304</v>
      </c>
      <c r="E9" s="56"/>
      <c r="F9" s="57"/>
      <c r="G9" s="38"/>
    </row>
    <row r="10" spans="1:7" ht="19.5" customHeight="1" thickBot="1" thickTop="1">
      <c r="A10" s="71"/>
      <c r="B10" s="72"/>
      <c r="C10" s="137" t="s">
        <v>734</v>
      </c>
      <c r="D10" s="58"/>
      <c r="E10" s="58"/>
      <c r="F10" s="51"/>
      <c r="G10" s="38"/>
    </row>
    <row r="11" spans="1:7" ht="19.5" customHeight="1" thickBot="1" thickTop="1">
      <c r="A11" s="36">
        <v>85</v>
      </c>
      <c r="B11" s="52" t="s">
        <v>854</v>
      </c>
      <c r="C11" s="129" t="s">
        <v>1302</v>
      </c>
      <c r="D11" s="57"/>
      <c r="E11" s="58"/>
      <c r="F11" s="57"/>
      <c r="G11" s="38"/>
    </row>
    <row r="12" spans="1:6" s="103" customFormat="1" ht="19.5" customHeight="1" thickBot="1" thickTop="1">
      <c r="A12" s="104"/>
      <c r="B12" s="105"/>
      <c r="C12" s="55"/>
      <c r="D12" s="106"/>
      <c r="E12" s="137" t="s">
        <v>810</v>
      </c>
      <c r="F12" s="57"/>
    </row>
    <row r="13" spans="1:6" ht="19.5" customHeight="1" thickBot="1" thickTop="1">
      <c r="A13" s="36">
        <v>127</v>
      </c>
      <c r="B13" s="52" t="s">
        <v>954</v>
      </c>
      <c r="C13" s="102"/>
      <c r="D13" s="51"/>
      <c r="E13" s="129" t="s">
        <v>1309</v>
      </c>
      <c r="F13" s="74"/>
    </row>
    <row r="14" spans="1:6" ht="19.5" customHeight="1" thickBot="1" thickTop="1">
      <c r="A14" s="71"/>
      <c r="B14" s="72"/>
      <c r="C14" s="137" t="s">
        <v>810</v>
      </c>
      <c r="D14" s="51"/>
      <c r="E14" s="58"/>
      <c r="F14" s="58"/>
    </row>
    <row r="15" spans="1:6" ht="19.5" customHeight="1" thickBot="1" thickTop="1">
      <c r="A15" s="35">
        <v>119</v>
      </c>
      <c r="B15" s="52" t="s">
        <v>948</v>
      </c>
      <c r="C15" s="129" t="s">
        <v>1303</v>
      </c>
      <c r="D15" s="58"/>
      <c r="E15" s="58"/>
      <c r="F15" s="58"/>
    </row>
    <row r="16" spans="1:6" s="103" customFormat="1" ht="19.5" customHeight="1" thickBot="1" thickTop="1">
      <c r="A16" s="104"/>
      <c r="B16" s="105"/>
      <c r="C16" s="55"/>
      <c r="D16" s="138" t="s">
        <v>810</v>
      </c>
      <c r="E16" s="107"/>
      <c r="F16" s="56"/>
    </row>
    <row r="17" spans="1:7" ht="19.5" customHeight="1" thickBot="1" thickTop="1">
      <c r="A17" s="35">
        <v>81</v>
      </c>
      <c r="B17" s="52" t="s">
        <v>970</v>
      </c>
      <c r="C17" s="73"/>
      <c r="D17" s="129" t="s">
        <v>1314</v>
      </c>
      <c r="E17" s="57"/>
      <c r="F17" s="56"/>
      <c r="G17" s="38"/>
    </row>
    <row r="18" spans="1:7" ht="19.5" customHeight="1" thickBot="1" thickTop="1">
      <c r="A18" s="71"/>
      <c r="B18" s="72"/>
      <c r="C18" s="137" t="s">
        <v>780</v>
      </c>
      <c r="D18" s="58"/>
      <c r="E18" s="51"/>
      <c r="F18" s="58"/>
      <c r="G18" s="38"/>
    </row>
    <row r="19" spans="1:7" ht="19.5" customHeight="1" thickBot="1" thickTop="1">
      <c r="A19" s="31">
        <v>128</v>
      </c>
      <c r="B19" s="52" t="s">
        <v>932</v>
      </c>
      <c r="C19" s="129" t="s">
        <v>1305</v>
      </c>
      <c r="D19" s="57"/>
      <c r="E19" s="57"/>
      <c r="F19" s="58"/>
      <c r="G19" s="38"/>
    </row>
    <row r="20" spans="1:6" s="103" customFormat="1" ht="19.5" customHeight="1" thickBot="1" thickTop="1">
      <c r="A20" s="104"/>
      <c r="B20" s="105"/>
      <c r="C20" s="55"/>
      <c r="D20" s="106"/>
      <c r="E20" s="107"/>
      <c r="F20" s="137" t="s">
        <v>714</v>
      </c>
    </row>
    <row r="21" spans="1:6" ht="19.5" customHeight="1" thickBot="1" thickTop="1">
      <c r="A21" s="31">
        <v>68</v>
      </c>
      <c r="B21" s="52" t="s">
        <v>968</v>
      </c>
      <c r="C21" s="68"/>
      <c r="D21" s="51"/>
      <c r="E21" s="51"/>
      <c r="F21" s="129" t="s">
        <v>1318</v>
      </c>
    </row>
    <row r="22" spans="1:6" ht="19.5" customHeight="1" thickBot="1" thickTop="1">
      <c r="A22" s="71"/>
      <c r="B22" s="72"/>
      <c r="C22" s="137" t="s">
        <v>830</v>
      </c>
      <c r="D22" s="51"/>
      <c r="E22" s="51"/>
      <c r="F22" s="58"/>
    </row>
    <row r="23" spans="1:6" ht="19.5" customHeight="1" thickBot="1" thickTop="1">
      <c r="A23" s="194"/>
      <c r="B23" s="52" t="s">
        <v>472</v>
      </c>
      <c r="C23" s="129" t="s">
        <v>474</v>
      </c>
      <c r="D23" s="58"/>
      <c r="E23" s="51"/>
      <c r="F23" s="58"/>
    </row>
    <row r="24" spans="1:6" s="103" customFormat="1" ht="19.5" customHeight="1" thickBot="1" thickTop="1">
      <c r="A24" s="104"/>
      <c r="B24" s="105"/>
      <c r="C24" s="55"/>
      <c r="D24" s="137" t="s">
        <v>1306</v>
      </c>
      <c r="E24" s="107"/>
      <c r="F24" s="58"/>
    </row>
    <row r="25" spans="1:7" ht="19.5" customHeight="1" thickBot="1" thickTop="1">
      <c r="A25" s="35">
        <v>80</v>
      </c>
      <c r="B25" s="52" t="s">
        <v>874</v>
      </c>
      <c r="C25" s="73"/>
      <c r="D25" s="129" t="s">
        <v>1322</v>
      </c>
      <c r="E25" s="56"/>
      <c r="F25" s="56"/>
      <c r="G25" s="38"/>
    </row>
    <row r="26" spans="1:7" ht="19.5" customHeight="1" thickBot="1" thickTop="1">
      <c r="A26" s="71"/>
      <c r="B26" s="72"/>
      <c r="C26" s="137" t="s">
        <v>1306</v>
      </c>
      <c r="D26" s="58"/>
      <c r="E26" s="58"/>
      <c r="F26" s="56"/>
      <c r="G26" s="38"/>
    </row>
    <row r="27" spans="1:7" ht="19.5" customHeight="1" thickBot="1" thickTop="1">
      <c r="A27" s="36">
        <v>26</v>
      </c>
      <c r="B27" s="52" t="s">
        <v>942</v>
      </c>
      <c r="C27" s="129" t="s">
        <v>1307</v>
      </c>
      <c r="D27" s="57"/>
      <c r="E27" s="58"/>
      <c r="F27" s="58"/>
      <c r="G27" s="38"/>
    </row>
    <row r="28" spans="1:6" s="103" customFormat="1" ht="19.5" customHeight="1" thickBot="1" thickTop="1">
      <c r="A28" s="104"/>
      <c r="B28" s="105"/>
      <c r="C28" s="55"/>
      <c r="D28" s="106"/>
      <c r="E28" s="138" t="s">
        <v>714</v>
      </c>
      <c r="F28" s="107"/>
    </row>
    <row r="29" spans="1:6" ht="19.5" customHeight="1" thickBot="1" thickTop="1">
      <c r="A29" s="36">
        <v>60</v>
      </c>
      <c r="B29" s="52" t="s">
        <v>992</v>
      </c>
      <c r="C29" s="102"/>
      <c r="D29" s="51"/>
      <c r="E29" s="129" t="s">
        <v>1328</v>
      </c>
      <c r="F29" s="51"/>
    </row>
    <row r="30" spans="1:6" ht="19.5" customHeight="1" thickBot="1" thickTop="1">
      <c r="A30" s="71"/>
      <c r="B30" s="72"/>
      <c r="C30" s="137" t="s">
        <v>714</v>
      </c>
      <c r="D30" s="51"/>
      <c r="E30" s="74"/>
      <c r="F30" s="51"/>
    </row>
    <row r="31" spans="1:6" ht="19.5" customHeight="1" thickBot="1" thickTop="1">
      <c r="A31" s="35">
        <v>61</v>
      </c>
      <c r="B31" s="52" t="s">
        <v>762</v>
      </c>
      <c r="C31" s="129" t="s">
        <v>1308</v>
      </c>
      <c r="D31" s="58"/>
      <c r="E31" s="58"/>
      <c r="F31" s="57"/>
    </row>
    <row r="32" spans="1:6" s="103" customFormat="1" ht="19.5" customHeight="1" thickBot="1" thickTop="1">
      <c r="A32" s="104"/>
      <c r="B32" s="105"/>
      <c r="C32" s="55"/>
      <c r="D32" s="138" t="s">
        <v>714</v>
      </c>
      <c r="E32" s="107"/>
      <c r="F32" s="107"/>
    </row>
    <row r="33" spans="1:7" ht="19.5" customHeight="1" thickBot="1" thickTop="1">
      <c r="A33" s="194"/>
      <c r="B33" s="52" t="s">
        <v>472</v>
      </c>
      <c r="C33" s="73"/>
      <c r="D33" s="129" t="s">
        <v>637</v>
      </c>
      <c r="E33" s="57"/>
      <c r="F33" s="51"/>
      <c r="G33" s="38"/>
    </row>
    <row r="34" spans="1:7" ht="19.5" customHeight="1" thickBot="1" thickTop="1">
      <c r="A34" s="71"/>
      <c r="B34" s="72"/>
      <c r="C34" s="137" t="s">
        <v>707</v>
      </c>
      <c r="D34" s="58"/>
      <c r="E34" s="51"/>
      <c r="F34" s="51"/>
      <c r="G34" s="38"/>
    </row>
    <row r="35" spans="1:7" ht="19.5" customHeight="1" thickBot="1" thickTop="1">
      <c r="A35" s="37">
        <v>36</v>
      </c>
      <c r="B35" s="52" t="s">
        <v>731</v>
      </c>
      <c r="C35" s="129" t="s">
        <v>474</v>
      </c>
      <c r="D35" s="57"/>
      <c r="E35" s="57"/>
      <c r="F35" s="51"/>
      <c r="G35" s="38"/>
    </row>
    <row r="36" spans="1:6" s="103" customFormat="1" ht="19.5" customHeight="1" thickTop="1">
      <c r="A36" s="104"/>
      <c r="B36" s="105"/>
      <c r="C36" s="55"/>
      <c r="D36" s="106"/>
      <c r="E36" s="107"/>
      <c r="F36" s="50"/>
    </row>
    <row r="37" spans="1:6" ht="19.5" customHeight="1" thickBot="1">
      <c r="A37" s="37">
        <v>52</v>
      </c>
      <c r="B37" s="52" t="s">
        <v>978</v>
      </c>
      <c r="C37" s="68"/>
      <c r="D37" s="51"/>
      <c r="E37" s="51"/>
      <c r="F37" s="145"/>
    </row>
    <row r="38" spans="1:6" ht="19.5" customHeight="1" thickBot="1" thickTop="1">
      <c r="A38" s="71"/>
      <c r="B38" s="72"/>
      <c r="C38" s="137" t="s">
        <v>845</v>
      </c>
      <c r="D38" s="51"/>
      <c r="E38" s="51"/>
      <c r="F38" s="51"/>
    </row>
    <row r="39" spans="1:6" ht="19.5" customHeight="1" thickBot="1" thickTop="1">
      <c r="A39" s="194"/>
      <c r="B39" s="52" t="s">
        <v>472</v>
      </c>
      <c r="C39" s="129" t="s">
        <v>474</v>
      </c>
      <c r="D39" s="58"/>
      <c r="E39" s="51"/>
      <c r="F39" s="51"/>
    </row>
    <row r="40" spans="1:6" s="103" customFormat="1" ht="19.5" customHeight="1" thickBot="1" thickTop="1">
      <c r="A40" s="104"/>
      <c r="B40" s="105"/>
      <c r="C40" s="55"/>
      <c r="D40" s="137" t="s">
        <v>845</v>
      </c>
      <c r="E40" s="107"/>
      <c r="F40" s="107"/>
    </row>
    <row r="41" spans="1:7" ht="19.5" customHeight="1" thickBot="1" thickTop="1">
      <c r="A41" s="35">
        <v>139</v>
      </c>
      <c r="B41" s="52" t="s">
        <v>985</v>
      </c>
      <c r="C41" s="73"/>
      <c r="D41" s="129" t="s">
        <v>1338</v>
      </c>
      <c r="E41" s="56"/>
      <c r="F41" s="57"/>
      <c r="G41" s="38"/>
    </row>
    <row r="42" spans="1:7" ht="19.5" customHeight="1" thickBot="1" thickTop="1">
      <c r="A42" s="71"/>
      <c r="B42" s="72"/>
      <c r="C42" s="137" t="s">
        <v>1310</v>
      </c>
      <c r="D42" s="58"/>
      <c r="E42" s="58"/>
      <c r="F42" s="51"/>
      <c r="G42" s="38"/>
    </row>
    <row r="43" spans="1:7" ht="19.5" customHeight="1" thickBot="1" thickTop="1">
      <c r="A43" s="36">
        <v>91</v>
      </c>
      <c r="B43" s="52" t="s">
        <v>894</v>
      </c>
      <c r="C43" s="129" t="s">
        <v>1311</v>
      </c>
      <c r="D43" s="57"/>
      <c r="E43" s="58"/>
      <c r="F43" s="57"/>
      <c r="G43" s="38"/>
    </row>
    <row r="44" spans="1:6" s="103" customFormat="1" ht="19.5" customHeight="1" thickBot="1" thickTop="1">
      <c r="A44" s="104"/>
      <c r="B44" s="105"/>
      <c r="C44" s="55"/>
      <c r="D44" s="106"/>
      <c r="E44" s="137" t="s">
        <v>845</v>
      </c>
      <c r="F44" s="57"/>
    </row>
    <row r="45" spans="1:6" ht="19.5" customHeight="1" thickBot="1" thickTop="1">
      <c r="A45" s="36">
        <v>89</v>
      </c>
      <c r="B45" s="52" t="s">
        <v>972</v>
      </c>
      <c r="C45" s="102"/>
      <c r="D45" s="51"/>
      <c r="E45" s="129" t="s">
        <v>1344</v>
      </c>
      <c r="F45" s="74"/>
    </row>
    <row r="46" spans="1:6" ht="19.5" customHeight="1" thickBot="1" thickTop="1">
      <c r="A46" s="71"/>
      <c r="B46" s="72"/>
      <c r="C46" s="137" t="s">
        <v>1312</v>
      </c>
      <c r="D46" s="51"/>
      <c r="E46" s="58"/>
      <c r="F46" s="58"/>
    </row>
    <row r="47" spans="1:6" ht="19.5" customHeight="1" thickBot="1" thickTop="1">
      <c r="A47" s="35">
        <v>103</v>
      </c>
      <c r="B47" s="52" t="s">
        <v>842</v>
      </c>
      <c r="C47" s="129" t="s">
        <v>1313</v>
      </c>
      <c r="D47" s="58"/>
      <c r="E47" s="58"/>
      <c r="F47" s="58"/>
    </row>
    <row r="48" spans="1:6" s="103" customFormat="1" ht="19.5" customHeight="1" thickBot="1" thickTop="1">
      <c r="A48" s="104"/>
      <c r="B48" s="105"/>
      <c r="C48" s="55"/>
      <c r="D48" s="138" t="s">
        <v>1312</v>
      </c>
      <c r="E48" s="107"/>
      <c r="F48" s="56"/>
    </row>
    <row r="49" spans="1:7" ht="19.5" customHeight="1" thickBot="1" thickTop="1">
      <c r="A49" s="194"/>
      <c r="B49" s="52" t="s">
        <v>472</v>
      </c>
      <c r="C49" s="73"/>
      <c r="D49" s="129" t="s">
        <v>1348</v>
      </c>
      <c r="E49" s="57"/>
      <c r="F49" s="56"/>
      <c r="G49" s="38"/>
    </row>
    <row r="50" spans="1:7" ht="19.5" customHeight="1" thickBot="1" thickTop="1">
      <c r="A50" s="71"/>
      <c r="B50" s="72"/>
      <c r="C50" s="137" t="s">
        <v>1315</v>
      </c>
      <c r="D50" s="58"/>
      <c r="E50" s="51"/>
      <c r="F50" s="58"/>
      <c r="G50" s="38"/>
    </row>
    <row r="51" spans="1:7" ht="19.5" customHeight="1" thickBot="1" thickTop="1">
      <c r="A51" s="31">
        <v>74</v>
      </c>
      <c r="B51" s="52" t="s">
        <v>801</v>
      </c>
      <c r="C51" s="129" t="s">
        <v>474</v>
      </c>
      <c r="D51" s="57"/>
      <c r="E51" s="57"/>
      <c r="F51" s="58"/>
      <c r="G51" s="38"/>
    </row>
    <row r="52" spans="1:6" s="103" customFormat="1" ht="19.5" customHeight="1" thickBot="1" thickTop="1">
      <c r="A52" s="104"/>
      <c r="B52" s="105"/>
      <c r="C52" s="55"/>
      <c r="D52" s="106"/>
      <c r="E52" s="107"/>
      <c r="F52" s="137" t="s">
        <v>845</v>
      </c>
    </row>
    <row r="53" spans="1:6" ht="19.5" customHeight="1" thickBot="1" thickTop="1">
      <c r="A53" s="31">
        <v>111</v>
      </c>
      <c r="B53" s="52" t="s">
        <v>751</v>
      </c>
      <c r="C53" s="73"/>
      <c r="D53" s="51"/>
      <c r="E53" s="51"/>
      <c r="F53" s="129" t="s">
        <v>1352</v>
      </c>
    </row>
    <row r="54" spans="1:6" ht="19.5" customHeight="1" thickBot="1" thickTop="1">
      <c r="A54" s="71"/>
      <c r="B54" s="72"/>
      <c r="C54" s="137" t="s">
        <v>712</v>
      </c>
      <c r="D54" s="51"/>
      <c r="E54" s="51"/>
      <c r="F54" s="74"/>
    </row>
    <row r="55" spans="1:6" ht="19.5" customHeight="1" thickBot="1" thickTop="1">
      <c r="A55" s="194"/>
      <c r="B55" s="52" t="s">
        <v>472</v>
      </c>
      <c r="C55" s="129" t="s">
        <v>474</v>
      </c>
      <c r="D55" s="58"/>
      <c r="E55" s="51"/>
      <c r="F55" s="58"/>
    </row>
    <row r="56" spans="1:7" s="103" customFormat="1" ht="19.5" customHeight="1" thickBot="1" thickTop="1">
      <c r="A56" s="104"/>
      <c r="B56" s="105"/>
      <c r="C56" s="55"/>
      <c r="D56" s="137" t="s">
        <v>712</v>
      </c>
      <c r="E56" s="107"/>
      <c r="F56" s="58"/>
      <c r="G56" s="40"/>
    </row>
    <row r="57" spans="1:6" ht="19.5" customHeight="1" thickBot="1" thickTop="1">
      <c r="A57" s="35">
        <v>93</v>
      </c>
      <c r="B57" s="52" t="s">
        <v>960</v>
      </c>
      <c r="C57" s="73"/>
      <c r="D57" s="129" t="s">
        <v>1357</v>
      </c>
      <c r="E57" s="56"/>
      <c r="F57" s="56"/>
    </row>
    <row r="58" spans="1:6" ht="19.5" customHeight="1" thickBot="1" thickTop="1">
      <c r="A58" s="71"/>
      <c r="B58" s="72"/>
      <c r="C58" s="137" t="s">
        <v>791</v>
      </c>
      <c r="D58" s="58"/>
      <c r="E58" s="58"/>
      <c r="F58" s="56"/>
    </row>
    <row r="59" spans="1:6" ht="19.5" customHeight="1" thickBot="1" thickTop="1">
      <c r="A59" s="36">
        <v>98</v>
      </c>
      <c r="B59" s="52" t="s">
        <v>940</v>
      </c>
      <c r="C59" s="129" t="s">
        <v>1294</v>
      </c>
      <c r="D59" s="57"/>
      <c r="E59" s="58"/>
      <c r="F59" s="58"/>
    </row>
    <row r="60" spans="1:7" s="103" customFormat="1" ht="19.5" customHeight="1" thickBot="1" thickTop="1">
      <c r="A60" s="104"/>
      <c r="B60" s="105"/>
      <c r="C60" s="55"/>
      <c r="D60" s="106"/>
      <c r="E60" s="138" t="s">
        <v>712</v>
      </c>
      <c r="F60" s="51"/>
      <c r="G60" s="40"/>
    </row>
    <row r="61" spans="1:6" ht="19.5" customHeight="1" thickBot="1" thickTop="1">
      <c r="A61" s="36">
        <v>69</v>
      </c>
      <c r="B61" s="52" t="s">
        <v>745</v>
      </c>
      <c r="C61" s="102"/>
      <c r="D61" s="51"/>
      <c r="E61" s="129" t="s">
        <v>1363</v>
      </c>
      <c r="F61" s="51"/>
    </row>
    <row r="62" spans="1:6" ht="19.5" customHeight="1" thickBot="1" thickTop="1">
      <c r="A62" s="71"/>
      <c r="B62" s="72"/>
      <c r="C62" s="137" t="s">
        <v>1316</v>
      </c>
      <c r="D62" s="51"/>
      <c r="E62" s="74"/>
      <c r="F62" s="51"/>
    </row>
    <row r="63" spans="1:6" ht="19.5" customHeight="1" thickBot="1" thickTop="1">
      <c r="A63" s="35">
        <v>112</v>
      </c>
      <c r="B63" s="52" t="s">
        <v>756</v>
      </c>
      <c r="C63" s="129" t="s">
        <v>1317</v>
      </c>
      <c r="D63" s="58"/>
      <c r="E63" s="58"/>
      <c r="F63" s="57"/>
    </row>
    <row r="64" spans="1:6" s="103" customFormat="1" ht="19.5" customHeight="1" thickBot="1" thickTop="1">
      <c r="A64" s="104"/>
      <c r="B64" s="105"/>
      <c r="C64" s="55"/>
      <c r="D64" s="138" t="s">
        <v>1316</v>
      </c>
      <c r="E64" s="107"/>
      <c r="F64" s="107"/>
    </row>
    <row r="65" spans="1:7" ht="19.5" customHeight="1" thickBot="1" thickTop="1">
      <c r="A65" s="194"/>
      <c r="B65" s="52" t="s">
        <v>472</v>
      </c>
      <c r="C65" s="73"/>
      <c r="D65" s="129" t="s">
        <v>1366</v>
      </c>
      <c r="E65" s="57"/>
      <c r="F65" s="51"/>
      <c r="G65" s="38"/>
    </row>
    <row r="66" spans="1:7" ht="19.5" customHeight="1" thickBot="1" thickTop="1">
      <c r="A66" s="71"/>
      <c r="B66" s="72"/>
      <c r="C66" s="137" t="s">
        <v>805</v>
      </c>
      <c r="D66" s="58"/>
      <c r="E66" s="51"/>
      <c r="F66" s="51"/>
      <c r="G66" s="38"/>
    </row>
    <row r="67" spans="1:7" ht="19.5" customHeight="1" thickBot="1" thickTop="1">
      <c r="A67" s="37">
        <v>27</v>
      </c>
      <c r="B67" s="52" t="s">
        <v>950</v>
      </c>
      <c r="C67" s="129" t="s">
        <v>474</v>
      </c>
      <c r="D67" s="57"/>
      <c r="E67" s="57"/>
      <c r="F67" s="51"/>
      <c r="G67" s="38"/>
    </row>
    <row r="68" spans="1:6" ht="30.75" customHeight="1" thickTop="1">
      <c r="A68" s="39"/>
      <c r="B68" s="213" t="s">
        <v>171</v>
      </c>
      <c r="C68" s="213"/>
      <c r="D68" s="213"/>
      <c r="E68" s="213"/>
      <c r="F68" s="213"/>
    </row>
    <row r="69" spans="1:6" ht="19.5" customHeight="1">
      <c r="A69" s="43"/>
      <c r="B69" s="43" t="s">
        <v>82</v>
      </c>
      <c r="C69" s="43"/>
      <c r="D69" s="44"/>
      <c r="E69" s="44"/>
      <c r="F69" s="44" t="s">
        <v>417</v>
      </c>
    </row>
    <row r="70" spans="1:6" s="38" customFormat="1" ht="30" customHeight="1">
      <c r="A70" s="146"/>
      <c r="B70" s="146" t="s">
        <v>41</v>
      </c>
      <c r="C70" s="146"/>
      <c r="D70" s="149"/>
      <c r="E70" s="150"/>
      <c r="F70" s="147" t="s">
        <v>89</v>
      </c>
    </row>
    <row r="71" spans="1:6" s="38" customFormat="1" ht="30" customHeight="1" hidden="1" thickBot="1">
      <c r="A71" s="146"/>
      <c r="B71" s="146"/>
      <c r="C71" s="146"/>
      <c r="D71" s="149"/>
      <c r="E71" s="150"/>
      <c r="F71" s="147"/>
    </row>
    <row r="72" spans="1:6" ht="19.5" customHeight="1" thickBot="1">
      <c r="A72" s="37">
        <v>32</v>
      </c>
      <c r="B72" s="52" t="s">
        <v>989</v>
      </c>
      <c r="C72" s="68"/>
      <c r="D72" s="51"/>
      <c r="E72" s="51"/>
      <c r="F72" s="51"/>
    </row>
    <row r="73" spans="1:6" ht="19.5" customHeight="1" thickBot="1" thickTop="1">
      <c r="A73" s="71"/>
      <c r="B73" s="72"/>
      <c r="C73" s="137" t="s">
        <v>862</v>
      </c>
      <c r="D73" s="51"/>
      <c r="E73" s="51"/>
      <c r="F73" s="51"/>
    </row>
    <row r="74" spans="1:6" ht="19.5" customHeight="1" thickBot="1" thickTop="1">
      <c r="A74" s="194"/>
      <c r="B74" s="52" t="s">
        <v>472</v>
      </c>
      <c r="C74" s="129" t="s">
        <v>474</v>
      </c>
      <c r="D74" s="58"/>
      <c r="E74" s="51"/>
      <c r="F74" s="51"/>
    </row>
    <row r="75" spans="1:6" ht="19.5" customHeight="1" thickBot="1" thickTop="1">
      <c r="A75" s="104"/>
      <c r="B75" s="105"/>
      <c r="C75" s="55"/>
      <c r="D75" s="137" t="s">
        <v>862</v>
      </c>
      <c r="E75" s="107"/>
      <c r="F75" s="107"/>
    </row>
    <row r="76" spans="1:6" ht="19.5" customHeight="1" thickBot="1" thickTop="1">
      <c r="A76" s="35">
        <v>105</v>
      </c>
      <c r="B76" s="52" t="s">
        <v>953</v>
      </c>
      <c r="C76" s="73"/>
      <c r="D76" s="129" t="s">
        <v>1372</v>
      </c>
      <c r="E76" s="56"/>
      <c r="F76" s="57"/>
    </row>
    <row r="77" spans="1:6" ht="19.5" customHeight="1" thickBot="1" thickTop="1">
      <c r="A77" s="71"/>
      <c r="B77" s="72"/>
      <c r="C77" s="137" t="s">
        <v>808</v>
      </c>
      <c r="D77" s="58"/>
      <c r="E77" s="58"/>
      <c r="F77" s="51"/>
    </row>
    <row r="78" spans="1:6" ht="19.5" customHeight="1" thickBot="1" thickTop="1">
      <c r="A78" s="36">
        <v>51</v>
      </c>
      <c r="B78" s="52" t="s">
        <v>952</v>
      </c>
      <c r="C78" s="129" t="s">
        <v>1319</v>
      </c>
      <c r="D78" s="57"/>
      <c r="E78" s="58"/>
      <c r="F78" s="57"/>
    </row>
    <row r="79" spans="1:6" ht="19.5" customHeight="1" thickBot="1" thickTop="1">
      <c r="A79" s="104"/>
      <c r="B79" s="105"/>
      <c r="C79" s="55"/>
      <c r="D79" s="106"/>
      <c r="E79" s="137" t="s">
        <v>862</v>
      </c>
      <c r="F79" s="57"/>
    </row>
    <row r="80" spans="1:6" ht="19.5" customHeight="1" thickBot="1" thickTop="1">
      <c r="A80" s="36">
        <v>134</v>
      </c>
      <c r="B80" s="52" t="s">
        <v>711</v>
      </c>
      <c r="C80" s="102"/>
      <c r="D80" s="51"/>
      <c r="E80" s="129" t="s">
        <v>1373</v>
      </c>
      <c r="F80" s="74"/>
    </row>
    <row r="81" spans="1:6" ht="19.5" customHeight="1" thickBot="1" thickTop="1">
      <c r="A81" s="71"/>
      <c r="B81" s="72"/>
      <c r="C81" s="137" t="s">
        <v>1320</v>
      </c>
      <c r="D81" s="51"/>
      <c r="E81" s="58"/>
      <c r="F81" s="58"/>
    </row>
    <row r="82" spans="1:6" ht="19.5" customHeight="1" thickBot="1" thickTop="1">
      <c r="A82" s="35">
        <v>35</v>
      </c>
      <c r="B82" s="52" t="s">
        <v>957</v>
      </c>
      <c r="C82" s="129" t="s">
        <v>1321</v>
      </c>
      <c r="D82" s="58"/>
      <c r="E82" s="58"/>
      <c r="F82" s="58"/>
    </row>
    <row r="83" spans="1:6" ht="19.5" customHeight="1" thickBot="1" thickTop="1">
      <c r="A83" s="104"/>
      <c r="B83" s="105"/>
      <c r="C83" s="55"/>
      <c r="D83" s="138" t="s">
        <v>1320</v>
      </c>
      <c r="E83" s="107"/>
      <c r="F83" s="56"/>
    </row>
    <row r="84" spans="1:6" ht="19.5" customHeight="1" thickBot="1" thickTop="1">
      <c r="A84" s="35">
        <v>72</v>
      </c>
      <c r="B84" s="52" t="s">
        <v>946</v>
      </c>
      <c r="C84" s="73"/>
      <c r="D84" s="129" t="s">
        <v>1374</v>
      </c>
      <c r="E84" s="57"/>
      <c r="F84" s="56"/>
    </row>
    <row r="85" spans="1:6" ht="19.5" customHeight="1" thickBot="1" thickTop="1">
      <c r="A85" s="71"/>
      <c r="B85" s="72"/>
      <c r="C85" s="137" t="s">
        <v>799</v>
      </c>
      <c r="D85" s="58"/>
      <c r="E85" s="51"/>
      <c r="F85" s="58"/>
    </row>
    <row r="86" spans="1:6" ht="19.5" customHeight="1" thickBot="1" thickTop="1">
      <c r="A86" s="31">
        <v>124</v>
      </c>
      <c r="B86" s="52" t="s">
        <v>994</v>
      </c>
      <c r="C86" s="129" t="s">
        <v>1323</v>
      </c>
      <c r="D86" s="57"/>
      <c r="E86" s="57"/>
      <c r="F86" s="58"/>
    </row>
    <row r="87" spans="1:6" ht="19.5" customHeight="1" thickBot="1" thickTop="1">
      <c r="A87" s="104"/>
      <c r="B87" s="105"/>
      <c r="C87" s="55"/>
      <c r="D87" s="106"/>
      <c r="E87" s="107"/>
      <c r="F87" s="137" t="s">
        <v>1324</v>
      </c>
    </row>
    <row r="88" spans="1:6" ht="19.5" customHeight="1" thickBot="1" thickTop="1">
      <c r="A88" s="31">
        <v>97</v>
      </c>
      <c r="B88" s="52" t="s">
        <v>969</v>
      </c>
      <c r="C88" s="68"/>
      <c r="D88" s="51"/>
      <c r="E88" s="51"/>
      <c r="F88" s="129" t="s">
        <v>1381</v>
      </c>
    </row>
    <row r="89" spans="1:6" ht="19.5" customHeight="1" thickBot="1" thickTop="1">
      <c r="A89" s="71"/>
      <c r="B89" s="72"/>
      <c r="C89" s="137" t="s">
        <v>1324</v>
      </c>
      <c r="D89" s="51"/>
      <c r="E89" s="51"/>
      <c r="F89" s="58"/>
    </row>
    <row r="90" spans="1:6" ht="19.5" customHeight="1" thickBot="1" thickTop="1">
      <c r="A90" s="194"/>
      <c r="B90" s="52" t="s">
        <v>472</v>
      </c>
      <c r="C90" s="129" t="s">
        <v>474</v>
      </c>
      <c r="D90" s="58"/>
      <c r="E90" s="51"/>
      <c r="F90" s="58"/>
    </row>
    <row r="91" spans="1:6" ht="19.5" customHeight="1" thickBot="1" thickTop="1">
      <c r="A91" s="104"/>
      <c r="B91" s="105"/>
      <c r="C91" s="55"/>
      <c r="D91" s="137" t="s">
        <v>1324</v>
      </c>
      <c r="E91" s="107"/>
      <c r="F91" s="58"/>
    </row>
    <row r="92" spans="1:6" ht="19.5" customHeight="1" thickBot="1" thickTop="1">
      <c r="A92" s="35">
        <v>90</v>
      </c>
      <c r="B92" s="52" t="s">
        <v>971</v>
      </c>
      <c r="C92" s="73"/>
      <c r="D92" s="129" t="s">
        <v>1375</v>
      </c>
      <c r="E92" s="56"/>
      <c r="F92" s="56"/>
    </row>
    <row r="93" spans="1:6" ht="19.5" customHeight="1" thickBot="1" thickTop="1">
      <c r="A93" s="71"/>
      <c r="B93" s="72"/>
      <c r="C93" s="137" t="s">
        <v>703</v>
      </c>
      <c r="D93" s="58"/>
      <c r="E93" s="58"/>
      <c r="F93" s="56"/>
    </row>
    <row r="94" spans="1:6" ht="19.5" customHeight="1" thickBot="1" thickTop="1">
      <c r="A94" s="36">
        <v>99</v>
      </c>
      <c r="B94" s="52" t="s">
        <v>721</v>
      </c>
      <c r="C94" s="129" t="s">
        <v>1325</v>
      </c>
      <c r="D94" s="57"/>
      <c r="E94" s="58"/>
      <c r="F94" s="58"/>
    </row>
    <row r="95" spans="1:6" ht="19.5" customHeight="1" thickBot="1" thickTop="1">
      <c r="A95" s="104"/>
      <c r="B95" s="105"/>
      <c r="C95" s="55"/>
      <c r="D95" s="106"/>
      <c r="E95" s="138" t="s">
        <v>1324</v>
      </c>
      <c r="F95" s="107"/>
    </row>
    <row r="96" spans="1:6" ht="19.5" customHeight="1" thickBot="1" thickTop="1">
      <c r="A96" s="36">
        <v>49</v>
      </c>
      <c r="B96" s="52" t="s">
        <v>991</v>
      </c>
      <c r="C96" s="102"/>
      <c r="D96" s="51"/>
      <c r="E96" s="129" t="s">
        <v>1390</v>
      </c>
      <c r="F96" s="51"/>
    </row>
    <row r="97" spans="1:6" ht="19.5" customHeight="1" thickBot="1" thickTop="1">
      <c r="A97" s="71"/>
      <c r="B97" s="72"/>
      <c r="C97" s="137" t="s">
        <v>1326</v>
      </c>
      <c r="D97" s="51"/>
      <c r="E97" s="74"/>
      <c r="F97" s="51"/>
    </row>
    <row r="98" spans="1:6" ht="19.5" customHeight="1" thickBot="1" thickTop="1">
      <c r="A98" s="35">
        <v>77</v>
      </c>
      <c r="B98" s="52" t="s">
        <v>977</v>
      </c>
      <c r="C98" s="129" t="s">
        <v>1327</v>
      </c>
      <c r="D98" s="58"/>
      <c r="E98" s="58"/>
      <c r="F98" s="57"/>
    </row>
    <row r="99" spans="1:6" ht="19.5" customHeight="1" thickBot="1" thickTop="1">
      <c r="A99" s="104"/>
      <c r="B99" s="105"/>
      <c r="C99" s="55"/>
      <c r="D99" s="138" t="s">
        <v>860</v>
      </c>
      <c r="E99" s="107"/>
      <c r="F99" s="107"/>
    </row>
    <row r="100" spans="1:6" ht="19.5" customHeight="1" thickBot="1" thickTop="1">
      <c r="A100" s="194"/>
      <c r="B100" s="52" t="s">
        <v>472</v>
      </c>
      <c r="C100" s="73"/>
      <c r="D100" s="129" t="s">
        <v>1376</v>
      </c>
      <c r="E100" s="57"/>
      <c r="F100" s="51"/>
    </row>
    <row r="101" spans="1:6" ht="19.5" customHeight="1" thickBot="1" thickTop="1">
      <c r="A101" s="71"/>
      <c r="B101" s="72"/>
      <c r="C101" s="137" t="s">
        <v>860</v>
      </c>
      <c r="D101" s="58"/>
      <c r="E101" s="51"/>
      <c r="F101" s="51"/>
    </row>
    <row r="102" spans="1:6" ht="19.5" customHeight="1" thickBot="1" thickTop="1">
      <c r="A102" s="37">
        <v>44</v>
      </c>
      <c r="B102" s="52" t="s">
        <v>988</v>
      </c>
      <c r="C102" s="129" t="s">
        <v>474</v>
      </c>
      <c r="D102" s="57"/>
      <c r="E102" s="57"/>
      <c r="F102" s="51"/>
    </row>
    <row r="103" spans="1:6" ht="19.5" customHeight="1" thickTop="1">
      <c r="A103" s="104"/>
      <c r="B103" s="105"/>
      <c r="C103" s="55"/>
      <c r="D103" s="106"/>
      <c r="E103" s="107"/>
      <c r="F103" s="50"/>
    </row>
    <row r="104" spans="1:6" ht="19.5" customHeight="1" thickBot="1">
      <c r="A104" s="37">
        <v>50</v>
      </c>
      <c r="B104" s="52" t="s">
        <v>962</v>
      </c>
      <c r="C104" s="68"/>
      <c r="D104" s="51"/>
      <c r="E104" s="51"/>
      <c r="F104" s="145"/>
    </row>
    <row r="105" spans="1:6" ht="19.5" customHeight="1" thickBot="1" thickTop="1">
      <c r="A105" s="71"/>
      <c r="B105" s="72"/>
      <c r="C105" s="137" t="s">
        <v>823</v>
      </c>
      <c r="D105" s="51"/>
      <c r="E105" s="51"/>
      <c r="F105" s="51"/>
    </row>
    <row r="106" spans="1:6" ht="19.5" customHeight="1" thickBot="1" thickTop="1">
      <c r="A106" s="194"/>
      <c r="B106" s="52" t="s">
        <v>472</v>
      </c>
      <c r="C106" s="129" t="s">
        <v>474</v>
      </c>
      <c r="D106" s="58"/>
      <c r="E106" s="51"/>
      <c r="F106" s="51"/>
    </row>
    <row r="107" spans="1:6" ht="19.5" customHeight="1" thickBot="1" thickTop="1">
      <c r="A107" s="104"/>
      <c r="B107" s="105"/>
      <c r="C107" s="55"/>
      <c r="D107" s="137" t="s">
        <v>823</v>
      </c>
      <c r="E107" s="107"/>
      <c r="F107" s="107"/>
    </row>
    <row r="108" spans="1:6" ht="19.5" customHeight="1" thickBot="1" thickTop="1">
      <c r="A108" s="35">
        <v>64</v>
      </c>
      <c r="B108" s="52" t="s">
        <v>964</v>
      </c>
      <c r="C108" s="73"/>
      <c r="D108" s="129" t="s">
        <v>1377</v>
      </c>
      <c r="E108" s="56"/>
      <c r="F108" s="57"/>
    </row>
    <row r="109" spans="1:6" ht="19.5" customHeight="1" thickBot="1" thickTop="1">
      <c r="A109" s="71"/>
      <c r="B109" s="72"/>
      <c r="C109" s="137" t="s">
        <v>1329</v>
      </c>
      <c r="D109" s="58"/>
      <c r="E109" s="58"/>
      <c r="F109" s="51"/>
    </row>
    <row r="110" spans="1:6" ht="19.5" customHeight="1" thickBot="1" thickTop="1">
      <c r="A110" s="36">
        <v>67</v>
      </c>
      <c r="B110" s="52" t="s">
        <v>929</v>
      </c>
      <c r="C110" s="129" t="s">
        <v>632</v>
      </c>
      <c r="D110" s="57"/>
      <c r="E110" s="58"/>
      <c r="F110" s="57"/>
    </row>
    <row r="111" spans="1:6" ht="19.5" customHeight="1" thickBot="1" thickTop="1">
      <c r="A111" s="104"/>
      <c r="B111" s="105"/>
      <c r="C111" s="55"/>
      <c r="D111" s="106"/>
      <c r="E111" s="137" t="s">
        <v>823</v>
      </c>
      <c r="F111" s="57"/>
    </row>
    <row r="112" spans="1:6" ht="19.5" customHeight="1" thickBot="1" thickTop="1">
      <c r="A112" s="36">
        <v>40</v>
      </c>
      <c r="B112" s="52" t="s">
        <v>933</v>
      </c>
      <c r="C112" s="102"/>
      <c r="D112" s="51"/>
      <c r="E112" s="129" t="s">
        <v>816</v>
      </c>
      <c r="F112" s="74"/>
    </row>
    <row r="113" spans="1:6" ht="19.5" customHeight="1" thickBot="1" thickTop="1">
      <c r="A113" s="71"/>
      <c r="B113" s="72"/>
      <c r="C113" s="137" t="s">
        <v>701</v>
      </c>
      <c r="D113" s="51"/>
      <c r="E113" s="58"/>
      <c r="F113" s="58"/>
    </row>
    <row r="114" spans="1:6" ht="19.5" customHeight="1" thickBot="1" thickTop="1">
      <c r="A114" s="35">
        <v>95</v>
      </c>
      <c r="B114" s="52" t="s">
        <v>705</v>
      </c>
      <c r="C114" s="129" t="s">
        <v>1330</v>
      </c>
      <c r="D114" s="58"/>
      <c r="E114" s="58"/>
      <c r="F114" s="58"/>
    </row>
    <row r="115" spans="1:6" ht="19.5" customHeight="1" thickBot="1" thickTop="1">
      <c r="A115" s="104"/>
      <c r="B115" s="105"/>
      <c r="C115" s="55"/>
      <c r="D115" s="138" t="s">
        <v>701</v>
      </c>
      <c r="E115" s="107"/>
      <c r="F115" s="56"/>
    </row>
    <row r="116" spans="1:6" ht="19.5" customHeight="1" thickBot="1" thickTop="1">
      <c r="A116" s="194"/>
      <c r="B116" s="52" t="s">
        <v>472</v>
      </c>
      <c r="C116" s="73"/>
      <c r="D116" s="129" t="s">
        <v>1378</v>
      </c>
      <c r="E116" s="57"/>
      <c r="F116" s="56"/>
    </row>
    <row r="117" spans="1:6" ht="19.5" customHeight="1" thickBot="1" thickTop="1">
      <c r="A117" s="71"/>
      <c r="B117" s="72"/>
      <c r="C117" s="137" t="s">
        <v>1331</v>
      </c>
      <c r="D117" s="58"/>
      <c r="E117" s="51"/>
      <c r="F117" s="58"/>
    </row>
    <row r="118" spans="1:6" ht="19.5" customHeight="1" thickBot="1" thickTop="1">
      <c r="A118" s="31">
        <v>137</v>
      </c>
      <c r="B118" s="52" t="s">
        <v>983</v>
      </c>
      <c r="C118" s="129" t="s">
        <v>474</v>
      </c>
      <c r="D118" s="57"/>
      <c r="E118" s="57"/>
      <c r="F118" s="58"/>
    </row>
    <row r="119" spans="1:6" ht="19.5" customHeight="1" thickBot="1" thickTop="1">
      <c r="A119" s="104"/>
      <c r="B119" s="105"/>
      <c r="C119" s="55"/>
      <c r="D119" s="106"/>
      <c r="E119" s="107"/>
      <c r="F119" s="137" t="s">
        <v>750</v>
      </c>
    </row>
    <row r="120" spans="1:6" ht="19.5" customHeight="1" thickBot="1" thickTop="1">
      <c r="A120" s="31">
        <v>83</v>
      </c>
      <c r="B120" s="52" t="s">
        <v>928</v>
      </c>
      <c r="C120" s="73"/>
      <c r="D120" s="51"/>
      <c r="E120" s="51"/>
      <c r="F120" s="129" t="s">
        <v>1405</v>
      </c>
    </row>
    <row r="121" spans="1:6" ht="19.5" customHeight="1" thickBot="1" thickTop="1">
      <c r="A121" s="71"/>
      <c r="B121" s="72"/>
      <c r="C121" s="137" t="s">
        <v>1332</v>
      </c>
      <c r="D121" s="51"/>
      <c r="E121" s="51"/>
      <c r="F121" s="74"/>
    </row>
    <row r="122" spans="1:6" ht="19.5" customHeight="1" thickBot="1" thickTop="1">
      <c r="A122" s="35">
        <v>113</v>
      </c>
      <c r="B122" s="52" t="s">
        <v>812</v>
      </c>
      <c r="C122" s="129" t="s">
        <v>1333</v>
      </c>
      <c r="D122" s="58"/>
      <c r="E122" s="51"/>
      <c r="F122" s="58"/>
    </row>
    <row r="123" spans="1:6" ht="19.5" customHeight="1" thickBot="1" thickTop="1">
      <c r="A123" s="104"/>
      <c r="B123" s="105"/>
      <c r="C123" s="55"/>
      <c r="D123" s="137" t="s">
        <v>797</v>
      </c>
      <c r="E123" s="107"/>
      <c r="F123" s="58"/>
    </row>
    <row r="124" spans="1:6" ht="19.5" customHeight="1" thickBot="1" thickTop="1">
      <c r="A124" s="35">
        <v>104</v>
      </c>
      <c r="B124" s="52" t="s">
        <v>936</v>
      </c>
      <c r="C124" s="73"/>
      <c r="D124" s="129" t="s">
        <v>1379</v>
      </c>
      <c r="E124" s="56"/>
      <c r="F124" s="56"/>
    </row>
    <row r="125" spans="1:6" ht="19.5" customHeight="1" thickBot="1" thickTop="1">
      <c r="A125" s="71"/>
      <c r="B125" s="72"/>
      <c r="C125" s="137" t="s">
        <v>797</v>
      </c>
      <c r="D125" s="58"/>
      <c r="E125" s="58"/>
      <c r="F125" s="56"/>
    </row>
    <row r="126" spans="1:6" ht="19.5" customHeight="1" thickBot="1" thickTop="1">
      <c r="A126" s="36">
        <v>136</v>
      </c>
      <c r="B126" s="52" t="s">
        <v>944</v>
      </c>
      <c r="C126" s="129" t="s">
        <v>1334</v>
      </c>
      <c r="D126" s="57"/>
      <c r="E126" s="58"/>
      <c r="F126" s="58"/>
    </row>
    <row r="127" spans="1:6" ht="19.5" customHeight="1" thickBot="1" thickTop="1">
      <c r="A127" s="104"/>
      <c r="B127" s="105"/>
      <c r="C127" s="55"/>
      <c r="D127" s="106"/>
      <c r="E127" s="138" t="s">
        <v>750</v>
      </c>
      <c r="F127" s="51"/>
    </row>
    <row r="128" spans="1:6" ht="19.5" customHeight="1" thickBot="1" thickTop="1">
      <c r="A128" s="36">
        <v>100</v>
      </c>
      <c r="B128" s="52" t="s">
        <v>789</v>
      </c>
      <c r="C128" s="102"/>
      <c r="D128" s="51"/>
      <c r="E128" s="129" t="s">
        <v>1398</v>
      </c>
      <c r="F128" s="51"/>
    </row>
    <row r="129" spans="1:6" ht="19.5" customHeight="1" thickBot="1" thickTop="1">
      <c r="A129" s="71"/>
      <c r="B129" s="72"/>
      <c r="C129" s="137" t="s">
        <v>728</v>
      </c>
      <c r="D129" s="51"/>
      <c r="E129" s="74"/>
      <c r="F129" s="51"/>
    </row>
    <row r="130" spans="1:5" ht="19.5" customHeight="1" thickBot="1" thickTop="1">
      <c r="A130" s="35">
        <v>47</v>
      </c>
      <c r="B130" s="52" t="s">
        <v>820</v>
      </c>
      <c r="C130" s="129" t="s">
        <v>1335</v>
      </c>
      <c r="D130" s="58"/>
      <c r="E130" s="58"/>
    </row>
    <row r="131" spans="1:5" ht="19.5" customHeight="1" thickBot="1" thickTop="1">
      <c r="A131" s="104"/>
      <c r="B131" s="105"/>
      <c r="C131" s="55"/>
      <c r="D131" s="138" t="s">
        <v>750</v>
      </c>
      <c r="E131" s="107"/>
    </row>
    <row r="132" spans="1:5" ht="19.5" customHeight="1" thickBot="1" thickTop="1">
      <c r="A132" s="194"/>
      <c r="B132" s="52" t="s">
        <v>472</v>
      </c>
      <c r="C132" s="73"/>
      <c r="D132" s="129" t="s">
        <v>1380</v>
      </c>
      <c r="E132" s="57"/>
    </row>
    <row r="133" spans="1:4" ht="19.5" customHeight="1" thickBot="1" thickTop="1">
      <c r="A133" s="71"/>
      <c r="B133" s="72"/>
      <c r="C133" s="137" t="s">
        <v>750</v>
      </c>
      <c r="D133" s="58"/>
    </row>
    <row r="134" spans="1:4" ht="19.5" customHeight="1" thickBot="1" thickTop="1">
      <c r="A134" s="37">
        <v>22</v>
      </c>
      <c r="B134" s="52" t="s">
        <v>886</v>
      </c>
      <c r="C134" s="129" t="s">
        <v>474</v>
      </c>
      <c r="D134" s="57"/>
    </row>
    <row r="135" spans="1:6" s="38" customFormat="1" ht="30.75" customHeight="1" thickTop="1">
      <c r="A135" s="39"/>
      <c r="B135" s="213" t="s">
        <v>171</v>
      </c>
      <c r="C135" s="213"/>
      <c r="D135" s="213"/>
      <c r="E135" s="213"/>
      <c r="F135" s="213"/>
    </row>
    <row r="136" spans="1:6" s="38" customFormat="1" ht="19.5" customHeight="1">
      <c r="A136" s="43"/>
      <c r="B136" s="43" t="s">
        <v>82</v>
      </c>
      <c r="C136" s="43"/>
      <c r="D136" s="44"/>
      <c r="E136" s="44"/>
      <c r="F136" s="44" t="s">
        <v>417</v>
      </c>
    </row>
    <row r="137" spans="1:6" s="38" customFormat="1" ht="30" customHeight="1">
      <c r="A137" s="146"/>
      <c r="B137" s="146" t="s">
        <v>41</v>
      </c>
      <c r="C137" s="146"/>
      <c r="D137" s="149"/>
      <c r="E137" s="150"/>
      <c r="F137" s="147" t="s">
        <v>91</v>
      </c>
    </row>
    <row r="138" spans="1:6" s="38" customFormat="1" ht="30" customHeight="1" hidden="1" thickBot="1">
      <c r="A138" s="146"/>
      <c r="B138" s="146"/>
      <c r="C138" s="146"/>
      <c r="D138" s="149"/>
      <c r="E138" s="150"/>
      <c r="F138" s="147"/>
    </row>
    <row r="139" spans="1:6" ht="19.5" customHeight="1" thickBot="1">
      <c r="A139" s="37">
        <v>21</v>
      </c>
      <c r="B139" s="52" t="s">
        <v>871</v>
      </c>
      <c r="C139" s="68"/>
      <c r="D139" s="51"/>
      <c r="E139" s="51"/>
      <c r="F139" s="51"/>
    </row>
    <row r="140" spans="1:6" ht="19.5" customHeight="1" thickBot="1" thickTop="1">
      <c r="A140" s="71"/>
      <c r="B140" s="72"/>
      <c r="C140" s="137" t="s">
        <v>740</v>
      </c>
      <c r="D140" s="51"/>
      <c r="E140" s="51"/>
      <c r="F140" s="51"/>
    </row>
    <row r="141" spans="1:6" ht="19.5" customHeight="1" thickBot="1" thickTop="1">
      <c r="A141" s="194"/>
      <c r="B141" s="52" t="s">
        <v>472</v>
      </c>
      <c r="C141" s="129" t="s">
        <v>474</v>
      </c>
      <c r="D141" s="58"/>
      <c r="E141" s="51"/>
      <c r="F141" s="51"/>
    </row>
    <row r="142" spans="1:6" s="103" customFormat="1" ht="19.5" customHeight="1" thickBot="1" thickTop="1">
      <c r="A142" s="104"/>
      <c r="B142" s="105"/>
      <c r="C142" s="55"/>
      <c r="D142" s="137" t="s">
        <v>743</v>
      </c>
      <c r="E142" s="107"/>
      <c r="F142" s="107"/>
    </row>
    <row r="143" spans="1:7" ht="19.5" customHeight="1" thickBot="1" thickTop="1">
      <c r="A143" s="35">
        <v>110</v>
      </c>
      <c r="B143" s="52" t="s">
        <v>976</v>
      </c>
      <c r="C143" s="73"/>
      <c r="D143" s="129" t="s">
        <v>1382</v>
      </c>
      <c r="E143" s="56"/>
      <c r="F143" s="57"/>
      <c r="G143" s="38"/>
    </row>
    <row r="144" spans="1:7" ht="19.5" customHeight="1" thickBot="1" thickTop="1">
      <c r="A144" s="71"/>
      <c r="B144" s="72"/>
      <c r="C144" s="137" t="s">
        <v>743</v>
      </c>
      <c r="D144" s="58"/>
      <c r="E144" s="58"/>
      <c r="F144" s="51"/>
      <c r="G144" s="38"/>
    </row>
    <row r="145" spans="1:7" ht="19.5" customHeight="1" thickBot="1" thickTop="1">
      <c r="A145" s="36">
        <v>130</v>
      </c>
      <c r="B145" s="52" t="s">
        <v>875</v>
      </c>
      <c r="C145" s="129" t="s">
        <v>1336</v>
      </c>
      <c r="D145" s="57"/>
      <c r="E145" s="58"/>
      <c r="F145" s="57"/>
      <c r="G145" s="38"/>
    </row>
    <row r="146" spans="1:6" s="103" customFormat="1" ht="19.5" customHeight="1" thickBot="1" thickTop="1">
      <c r="A146" s="104"/>
      <c r="B146" s="105"/>
      <c r="C146" s="55"/>
      <c r="D146" s="106"/>
      <c r="E146" s="137" t="s">
        <v>743</v>
      </c>
      <c r="F146" s="57"/>
    </row>
    <row r="147" spans="1:6" ht="19.5" customHeight="1" thickBot="1" thickTop="1">
      <c r="A147" s="36">
        <v>70</v>
      </c>
      <c r="B147" s="52" t="s">
        <v>979</v>
      </c>
      <c r="C147" s="102"/>
      <c r="D147" s="51"/>
      <c r="E147" s="129" t="s">
        <v>1399</v>
      </c>
      <c r="F147" s="74"/>
    </row>
    <row r="148" spans="1:6" ht="19.5" customHeight="1" thickBot="1" thickTop="1">
      <c r="A148" s="71"/>
      <c r="B148" s="72"/>
      <c r="C148" s="137" t="s">
        <v>1337</v>
      </c>
      <c r="D148" s="51"/>
      <c r="E148" s="58"/>
      <c r="F148" s="58"/>
    </row>
    <row r="149" spans="1:6" ht="19.5" customHeight="1" thickBot="1" thickTop="1">
      <c r="A149" s="35">
        <v>41</v>
      </c>
      <c r="B149" s="52" t="s">
        <v>884</v>
      </c>
      <c r="C149" s="129" t="s">
        <v>1303</v>
      </c>
      <c r="D149" s="58"/>
      <c r="E149" s="58"/>
      <c r="F149" s="58"/>
    </row>
    <row r="150" spans="1:6" s="103" customFormat="1" ht="19.5" customHeight="1" thickBot="1" thickTop="1">
      <c r="A150" s="104"/>
      <c r="B150" s="105"/>
      <c r="C150" s="55"/>
      <c r="D150" s="138" t="s">
        <v>1339</v>
      </c>
      <c r="E150" s="107"/>
      <c r="F150" s="56"/>
    </row>
    <row r="151" spans="1:7" ht="19.5" customHeight="1" thickBot="1" thickTop="1">
      <c r="A151" s="35">
        <v>115</v>
      </c>
      <c r="B151" s="52" t="s">
        <v>904</v>
      </c>
      <c r="C151" s="73"/>
      <c r="D151" s="129" t="s">
        <v>1383</v>
      </c>
      <c r="E151" s="57"/>
      <c r="F151" s="56"/>
      <c r="G151" s="38"/>
    </row>
    <row r="152" spans="1:7" ht="19.5" customHeight="1" thickBot="1" thickTop="1">
      <c r="A152" s="71"/>
      <c r="B152" s="72"/>
      <c r="C152" s="137" t="s">
        <v>1339</v>
      </c>
      <c r="D152" s="58"/>
      <c r="E152" s="51"/>
      <c r="F152" s="58"/>
      <c r="G152" s="38"/>
    </row>
    <row r="153" spans="1:7" ht="19.5" customHeight="1" thickBot="1" thickTop="1">
      <c r="A153" s="31">
        <v>126</v>
      </c>
      <c r="B153" s="52" t="s">
        <v>716</v>
      </c>
      <c r="C153" s="129" t="s">
        <v>1219</v>
      </c>
      <c r="D153" s="57"/>
      <c r="E153" s="57"/>
      <c r="F153" s="58"/>
      <c r="G153" s="38"/>
    </row>
    <row r="154" spans="1:6" s="103" customFormat="1" ht="19.5" customHeight="1" thickBot="1" thickTop="1">
      <c r="A154" s="104"/>
      <c r="B154" s="105"/>
      <c r="C154" s="55"/>
      <c r="D154" s="106"/>
      <c r="E154" s="107"/>
      <c r="F154" s="137" t="s">
        <v>743</v>
      </c>
    </row>
    <row r="155" spans="1:6" ht="19.5" customHeight="1" thickBot="1" thickTop="1">
      <c r="A155" s="31">
        <v>120</v>
      </c>
      <c r="B155" s="52" t="s">
        <v>878</v>
      </c>
      <c r="C155" s="68"/>
      <c r="D155" s="51"/>
      <c r="E155" s="51"/>
      <c r="F155" s="129" t="s">
        <v>1407</v>
      </c>
    </row>
    <row r="156" spans="1:6" ht="19.5" customHeight="1" thickBot="1" thickTop="1">
      <c r="A156" s="71"/>
      <c r="B156" s="72"/>
      <c r="C156" s="137" t="s">
        <v>1340</v>
      </c>
      <c r="D156" s="51"/>
      <c r="E156" s="51"/>
      <c r="F156" s="58"/>
    </row>
    <row r="157" spans="1:6" ht="19.5" customHeight="1" thickBot="1" thickTop="1">
      <c r="A157" s="194"/>
      <c r="B157" s="52" t="s">
        <v>472</v>
      </c>
      <c r="C157" s="129" t="s">
        <v>474</v>
      </c>
      <c r="D157" s="58"/>
      <c r="E157" s="51"/>
      <c r="F157" s="58"/>
    </row>
    <row r="158" spans="1:6" s="103" customFormat="1" ht="19.5" customHeight="1" thickBot="1" thickTop="1">
      <c r="A158" s="104"/>
      <c r="B158" s="105"/>
      <c r="C158" s="55"/>
      <c r="D158" s="137" t="s">
        <v>867</v>
      </c>
      <c r="E158" s="107"/>
      <c r="F158" s="58"/>
    </row>
    <row r="159" spans="1:7" ht="19.5" customHeight="1" thickBot="1" thickTop="1">
      <c r="A159" s="35">
        <v>92</v>
      </c>
      <c r="B159" s="52" t="s">
        <v>993</v>
      </c>
      <c r="C159" s="73"/>
      <c r="D159" s="129" t="s">
        <v>1384</v>
      </c>
      <c r="E159" s="56"/>
      <c r="F159" s="56"/>
      <c r="G159" s="38"/>
    </row>
    <row r="160" spans="1:7" ht="19.5" customHeight="1" thickBot="1" thickTop="1">
      <c r="A160" s="71"/>
      <c r="B160" s="72"/>
      <c r="C160" s="137" t="s">
        <v>867</v>
      </c>
      <c r="D160" s="58"/>
      <c r="E160" s="58"/>
      <c r="F160" s="56"/>
      <c r="G160" s="38"/>
    </row>
    <row r="161" spans="1:7" ht="19.5" customHeight="1" thickBot="1" thickTop="1">
      <c r="A161" s="36">
        <v>132</v>
      </c>
      <c r="B161" s="52" t="s">
        <v>951</v>
      </c>
      <c r="C161" s="129" t="s">
        <v>1341</v>
      </c>
      <c r="D161" s="57"/>
      <c r="E161" s="58"/>
      <c r="F161" s="58"/>
      <c r="G161" s="38"/>
    </row>
    <row r="162" spans="1:6" s="103" customFormat="1" ht="19.5" customHeight="1" thickBot="1" thickTop="1">
      <c r="A162" s="104"/>
      <c r="B162" s="105"/>
      <c r="C162" s="55"/>
      <c r="D162" s="106"/>
      <c r="E162" s="138" t="s">
        <v>867</v>
      </c>
      <c r="F162" s="107"/>
    </row>
    <row r="163" spans="1:6" ht="19.5" customHeight="1" thickBot="1" thickTop="1">
      <c r="A163" s="36">
        <v>123</v>
      </c>
      <c r="B163" s="52" t="s">
        <v>917</v>
      </c>
      <c r="C163" s="102"/>
      <c r="D163" s="51"/>
      <c r="E163" s="129" t="s">
        <v>1400</v>
      </c>
      <c r="F163" s="51"/>
    </row>
    <row r="164" spans="1:6" ht="19.5" customHeight="1" thickBot="1" thickTop="1">
      <c r="A164" s="71"/>
      <c r="B164" s="72"/>
      <c r="C164" s="137" t="s">
        <v>1342</v>
      </c>
      <c r="D164" s="51"/>
      <c r="E164" s="74"/>
      <c r="F164" s="51"/>
    </row>
    <row r="165" spans="1:6" ht="19.5" customHeight="1" thickBot="1" thickTop="1">
      <c r="A165" s="35">
        <v>96</v>
      </c>
      <c r="B165" s="52" t="s">
        <v>930</v>
      </c>
      <c r="C165" s="129" t="s">
        <v>1343</v>
      </c>
      <c r="D165" s="58"/>
      <c r="E165" s="58"/>
      <c r="F165" s="57"/>
    </row>
    <row r="166" spans="1:6" s="103" customFormat="1" ht="19.5" customHeight="1" thickBot="1" thickTop="1">
      <c r="A166" s="104"/>
      <c r="B166" s="105"/>
      <c r="C166" s="55"/>
      <c r="D166" s="138" t="s">
        <v>1342</v>
      </c>
      <c r="E166" s="107"/>
      <c r="F166" s="107"/>
    </row>
    <row r="167" spans="1:7" ht="19.5" customHeight="1" thickBot="1" thickTop="1">
      <c r="A167" s="194"/>
      <c r="B167" s="52" t="s">
        <v>472</v>
      </c>
      <c r="C167" s="73"/>
      <c r="D167" s="129" t="s">
        <v>1385</v>
      </c>
      <c r="E167" s="57"/>
      <c r="F167" s="51"/>
      <c r="G167" s="38"/>
    </row>
    <row r="168" spans="1:7" ht="19.5" customHeight="1" thickBot="1" thickTop="1">
      <c r="A168" s="71"/>
      <c r="B168" s="72"/>
      <c r="C168" s="137" t="s">
        <v>784</v>
      </c>
      <c r="D168" s="58"/>
      <c r="E168" s="51"/>
      <c r="F168" s="51"/>
      <c r="G168" s="38"/>
    </row>
    <row r="169" spans="1:7" ht="19.5" customHeight="1" thickBot="1" thickTop="1">
      <c r="A169" s="37">
        <v>59</v>
      </c>
      <c r="B169" s="52" t="s">
        <v>937</v>
      </c>
      <c r="C169" s="129" t="s">
        <v>474</v>
      </c>
      <c r="D169" s="57"/>
      <c r="E169" s="57"/>
      <c r="F169" s="51"/>
      <c r="G169" s="38"/>
    </row>
    <row r="170" spans="1:6" s="103" customFormat="1" ht="19.5" customHeight="1" thickTop="1">
      <c r="A170" s="104"/>
      <c r="B170" s="105"/>
      <c r="C170" s="55"/>
      <c r="D170" s="106"/>
      <c r="E170" s="107"/>
      <c r="F170" s="50"/>
    </row>
    <row r="171" spans="1:6" ht="19.5" customHeight="1" thickBot="1">
      <c r="A171" s="37">
        <v>39</v>
      </c>
      <c r="B171" s="52" t="s">
        <v>774</v>
      </c>
      <c r="C171" s="68"/>
      <c r="D171" s="51"/>
      <c r="E171" s="51"/>
      <c r="F171" s="145"/>
    </row>
    <row r="172" spans="1:6" ht="19.5" customHeight="1" thickBot="1" thickTop="1">
      <c r="A172" s="71"/>
      <c r="B172" s="72"/>
      <c r="C172" s="137" t="s">
        <v>718</v>
      </c>
      <c r="D172" s="51"/>
      <c r="E172" s="51"/>
      <c r="F172" s="51"/>
    </row>
    <row r="173" spans="1:6" ht="19.5" customHeight="1" thickBot="1" thickTop="1">
      <c r="A173" s="194"/>
      <c r="B173" s="52" t="s">
        <v>472</v>
      </c>
      <c r="C173" s="129" t="s">
        <v>474</v>
      </c>
      <c r="D173" s="58"/>
      <c r="E173" s="51"/>
      <c r="F173" s="51"/>
    </row>
    <row r="174" spans="1:6" s="103" customFormat="1" ht="19.5" customHeight="1" thickBot="1" thickTop="1">
      <c r="A174" s="104"/>
      <c r="B174" s="105"/>
      <c r="C174" s="55"/>
      <c r="D174" s="137" t="s">
        <v>1345</v>
      </c>
      <c r="E174" s="107"/>
      <c r="F174" s="107"/>
    </row>
    <row r="175" spans="1:7" ht="19.5" customHeight="1" thickBot="1" thickTop="1">
      <c r="A175" s="35">
        <v>82</v>
      </c>
      <c r="B175" s="52" t="s">
        <v>980</v>
      </c>
      <c r="C175" s="73"/>
      <c r="D175" s="129" t="s">
        <v>1386</v>
      </c>
      <c r="E175" s="56"/>
      <c r="F175" s="57"/>
      <c r="G175" s="38"/>
    </row>
    <row r="176" spans="1:7" ht="19.5" customHeight="1" thickBot="1" thickTop="1">
      <c r="A176" s="71"/>
      <c r="B176" s="72"/>
      <c r="C176" s="137" t="s">
        <v>1345</v>
      </c>
      <c r="D176" s="58"/>
      <c r="E176" s="58"/>
      <c r="F176" s="51"/>
      <c r="G176" s="38"/>
    </row>
    <row r="177" spans="1:7" ht="19.5" customHeight="1" thickBot="1" thickTop="1">
      <c r="A177" s="36">
        <v>65</v>
      </c>
      <c r="B177" s="52" t="s">
        <v>959</v>
      </c>
      <c r="C177" s="129" t="s">
        <v>811</v>
      </c>
      <c r="D177" s="57"/>
      <c r="E177" s="58"/>
      <c r="F177" s="57"/>
      <c r="G177" s="38"/>
    </row>
    <row r="178" spans="1:6" s="103" customFormat="1" ht="19.5" customHeight="1" thickBot="1" thickTop="1">
      <c r="A178" s="104"/>
      <c r="B178" s="105"/>
      <c r="C178" s="55"/>
      <c r="D178" s="106"/>
      <c r="E178" s="137" t="s">
        <v>1345</v>
      </c>
      <c r="F178" s="57"/>
    </row>
    <row r="179" spans="1:6" ht="19.5" customHeight="1" thickBot="1" thickTop="1">
      <c r="A179" s="36">
        <v>125</v>
      </c>
      <c r="B179" s="52" t="s">
        <v>939</v>
      </c>
      <c r="C179" s="102"/>
      <c r="D179" s="51"/>
      <c r="E179" s="129" t="s">
        <v>1401</v>
      </c>
      <c r="F179" s="74"/>
    </row>
    <row r="180" spans="1:6" ht="19.5" customHeight="1" thickBot="1" thickTop="1">
      <c r="A180" s="71"/>
      <c r="B180" s="72"/>
      <c r="C180" s="137" t="s">
        <v>1346</v>
      </c>
      <c r="D180" s="51"/>
      <c r="E180" s="58"/>
      <c r="F180" s="58"/>
    </row>
    <row r="181" spans="1:6" ht="19.5" customHeight="1" thickBot="1" thickTop="1">
      <c r="A181" s="35">
        <v>94</v>
      </c>
      <c r="B181" s="52" t="s">
        <v>920</v>
      </c>
      <c r="C181" s="129" t="s">
        <v>1347</v>
      </c>
      <c r="D181" s="58"/>
      <c r="E181" s="58"/>
      <c r="F181" s="58"/>
    </row>
    <row r="182" spans="1:6" s="103" customFormat="1" ht="19.5" customHeight="1" thickBot="1" thickTop="1">
      <c r="A182" s="104"/>
      <c r="B182" s="105"/>
      <c r="C182" s="55"/>
      <c r="D182" s="138" t="s">
        <v>1346</v>
      </c>
      <c r="E182" s="107"/>
      <c r="F182" s="56"/>
    </row>
    <row r="183" spans="1:7" ht="19.5" customHeight="1" thickBot="1" thickTop="1">
      <c r="A183" s="194"/>
      <c r="B183" s="52" t="s">
        <v>472</v>
      </c>
      <c r="C183" s="73"/>
      <c r="D183" s="129" t="s">
        <v>1387</v>
      </c>
      <c r="E183" s="57"/>
      <c r="F183" s="56"/>
      <c r="G183" s="38"/>
    </row>
    <row r="184" spans="1:7" ht="19.5" customHeight="1" thickBot="1" thickTop="1">
      <c r="A184" s="71"/>
      <c r="B184" s="72"/>
      <c r="C184" s="137" t="s">
        <v>1349</v>
      </c>
      <c r="D184" s="58"/>
      <c r="E184" s="51"/>
      <c r="F184" s="58"/>
      <c r="G184" s="38"/>
    </row>
    <row r="185" spans="1:7" ht="19.5" customHeight="1" thickBot="1" thickTop="1">
      <c r="A185" s="31">
        <v>76</v>
      </c>
      <c r="B185" s="52" t="s">
        <v>858</v>
      </c>
      <c r="C185" s="129" t="s">
        <v>474</v>
      </c>
      <c r="D185" s="57"/>
      <c r="E185" s="57"/>
      <c r="F185" s="58"/>
      <c r="G185" s="38"/>
    </row>
    <row r="186" spans="1:6" s="103" customFormat="1" ht="19.5" customHeight="1" thickBot="1" thickTop="1">
      <c r="A186" s="104"/>
      <c r="B186" s="105"/>
      <c r="C186" s="55"/>
      <c r="D186" s="106"/>
      <c r="E186" s="107"/>
      <c r="F186" s="137" t="s">
        <v>821</v>
      </c>
    </row>
    <row r="187" spans="1:6" ht="19.5" customHeight="1" thickBot="1" thickTop="1">
      <c r="A187" s="31">
        <v>88</v>
      </c>
      <c r="B187" s="52" t="s">
        <v>834</v>
      </c>
      <c r="C187" s="73"/>
      <c r="D187" s="51"/>
      <c r="E187" s="51"/>
      <c r="F187" s="129" t="s">
        <v>1408</v>
      </c>
    </row>
    <row r="188" spans="1:6" ht="19.5" customHeight="1" thickBot="1" thickTop="1">
      <c r="A188" s="71"/>
      <c r="B188" s="72"/>
      <c r="C188" s="137" t="s">
        <v>732</v>
      </c>
      <c r="D188" s="51"/>
      <c r="E188" s="51"/>
      <c r="F188" s="74"/>
    </row>
    <row r="189" spans="1:6" ht="19.5" customHeight="1" thickBot="1" thickTop="1">
      <c r="A189" s="194"/>
      <c r="B189" s="52" t="s">
        <v>472</v>
      </c>
      <c r="C189" s="129" t="s">
        <v>474</v>
      </c>
      <c r="D189" s="58"/>
      <c r="E189" s="51"/>
      <c r="F189" s="58"/>
    </row>
    <row r="190" spans="1:7" s="103" customFormat="1" ht="19.5" customHeight="1" thickBot="1" thickTop="1">
      <c r="A190" s="104"/>
      <c r="B190" s="105"/>
      <c r="C190" s="55"/>
      <c r="D190" s="137" t="s">
        <v>732</v>
      </c>
      <c r="E190" s="107"/>
      <c r="F190" s="58"/>
      <c r="G190" s="40"/>
    </row>
    <row r="191" spans="1:6" ht="19.5" customHeight="1" thickBot="1" thickTop="1">
      <c r="A191" s="35">
        <v>107</v>
      </c>
      <c r="B191" s="52" t="s">
        <v>912</v>
      </c>
      <c r="C191" s="73"/>
      <c r="D191" s="129" t="s">
        <v>1388</v>
      </c>
      <c r="E191" s="56"/>
      <c r="F191" s="56"/>
    </row>
    <row r="192" spans="1:6" ht="19.5" customHeight="1" thickBot="1" thickTop="1">
      <c r="A192" s="71"/>
      <c r="B192" s="72"/>
      <c r="C192" s="137" t="s">
        <v>849</v>
      </c>
      <c r="D192" s="58"/>
      <c r="E192" s="58"/>
      <c r="F192" s="56"/>
    </row>
    <row r="193" spans="1:6" ht="19.5" customHeight="1" thickBot="1" thickTop="1">
      <c r="A193" s="36">
        <v>37</v>
      </c>
      <c r="B193" s="52" t="s">
        <v>981</v>
      </c>
      <c r="C193" s="129" t="s">
        <v>1350</v>
      </c>
      <c r="D193" s="57"/>
      <c r="E193" s="58"/>
      <c r="F193" s="58"/>
    </row>
    <row r="194" spans="1:7" s="103" customFormat="1" ht="19.5" customHeight="1" thickBot="1" thickTop="1">
      <c r="A194" s="104"/>
      <c r="B194" s="105"/>
      <c r="C194" s="55"/>
      <c r="D194" s="106"/>
      <c r="E194" s="138" t="s">
        <v>821</v>
      </c>
      <c r="F194" s="51"/>
      <c r="G194" s="40"/>
    </row>
    <row r="195" spans="1:6" ht="19.5" customHeight="1" thickBot="1" thickTop="1">
      <c r="A195" s="36">
        <v>57</v>
      </c>
      <c r="B195" s="52" t="s">
        <v>891</v>
      </c>
      <c r="C195" s="102"/>
      <c r="D195" s="51"/>
      <c r="E195" s="129" t="s">
        <v>1402</v>
      </c>
      <c r="F195" s="51"/>
    </row>
    <row r="196" spans="1:6" ht="19.5" customHeight="1" thickBot="1" thickTop="1">
      <c r="A196" s="71"/>
      <c r="B196" s="72"/>
      <c r="C196" s="137" t="s">
        <v>821</v>
      </c>
      <c r="D196" s="51"/>
      <c r="E196" s="74"/>
      <c r="F196" s="51"/>
    </row>
    <row r="197" spans="1:6" ht="19.5" customHeight="1" thickBot="1" thickTop="1">
      <c r="A197" s="35">
        <v>55</v>
      </c>
      <c r="B197" s="52" t="s">
        <v>961</v>
      </c>
      <c r="C197" s="129" t="s">
        <v>1351</v>
      </c>
      <c r="D197" s="58"/>
      <c r="E197" s="58"/>
      <c r="F197" s="57"/>
    </row>
    <row r="198" spans="1:6" s="103" customFormat="1" ht="19.5" customHeight="1" thickBot="1" thickTop="1">
      <c r="A198" s="104"/>
      <c r="B198" s="105"/>
      <c r="C198" s="55"/>
      <c r="D198" s="138" t="s">
        <v>821</v>
      </c>
      <c r="E198" s="107"/>
      <c r="F198" s="107"/>
    </row>
    <row r="199" spans="1:7" ht="19.5" customHeight="1" thickBot="1" thickTop="1">
      <c r="A199" s="194"/>
      <c r="B199" s="52" t="s">
        <v>472</v>
      </c>
      <c r="C199" s="73"/>
      <c r="D199" s="129" t="s">
        <v>1389</v>
      </c>
      <c r="E199" s="57"/>
      <c r="F199" s="51"/>
      <c r="G199" s="38"/>
    </row>
    <row r="200" spans="1:7" ht="19.5" customHeight="1" thickBot="1" thickTop="1">
      <c r="A200" s="71"/>
      <c r="B200" s="72"/>
      <c r="C200" s="137" t="s">
        <v>828</v>
      </c>
      <c r="D200" s="58"/>
      <c r="E200" s="51"/>
      <c r="F200" s="51"/>
      <c r="G200" s="38"/>
    </row>
    <row r="201" spans="1:7" ht="19.5" customHeight="1" thickBot="1" thickTop="1">
      <c r="A201" s="37">
        <v>29</v>
      </c>
      <c r="B201" s="52" t="s">
        <v>966</v>
      </c>
      <c r="C201" s="129" t="s">
        <v>474</v>
      </c>
      <c r="D201" s="57"/>
      <c r="E201" s="57"/>
      <c r="F201" s="51"/>
      <c r="G201" s="38"/>
    </row>
    <row r="202" spans="1:6" ht="30.75" customHeight="1" thickTop="1">
      <c r="A202" s="39"/>
      <c r="B202" s="213" t="s">
        <v>171</v>
      </c>
      <c r="C202" s="213"/>
      <c r="D202" s="213"/>
      <c r="E202" s="213"/>
      <c r="F202" s="213"/>
    </row>
    <row r="203" spans="1:6" ht="19.5" customHeight="1">
      <c r="A203" s="43"/>
      <c r="B203" s="43" t="s">
        <v>82</v>
      </c>
      <c r="C203" s="43"/>
      <c r="D203" s="44"/>
      <c r="E203" s="44"/>
      <c r="F203" s="44" t="s">
        <v>417</v>
      </c>
    </row>
    <row r="204" spans="1:6" s="38" customFormat="1" ht="30" customHeight="1">
      <c r="A204" s="146"/>
      <c r="B204" s="146" t="s">
        <v>41</v>
      </c>
      <c r="C204" s="146"/>
      <c r="D204" s="149"/>
      <c r="E204" s="150"/>
      <c r="F204" s="147" t="s">
        <v>90</v>
      </c>
    </row>
    <row r="205" spans="1:6" s="38" customFormat="1" ht="30" customHeight="1" hidden="1">
      <c r="A205" s="146"/>
      <c r="B205" s="146"/>
      <c r="C205" s="146"/>
      <c r="D205" s="149"/>
      <c r="E205" s="150"/>
      <c r="F205" s="147"/>
    </row>
    <row r="206" spans="1:6" ht="19.5" customHeight="1" thickBot="1">
      <c r="A206" s="37">
        <v>23</v>
      </c>
      <c r="B206" s="52" t="s">
        <v>910</v>
      </c>
      <c r="C206" s="68"/>
      <c r="D206" s="51"/>
      <c r="E206" s="51"/>
      <c r="F206" s="51"/>
    </row>
    <row r="207" spans="1:6" ht="19.5" customHeight="1" thickBot="1" thickTop="1">
      <c r="A207" s="71"/>
      <c r="B207" s="72"/>
      <c r="C207" s="137" t="s">
        <v>761</v>
      </c>
      <c r="D207" s="51"/>
      <c r="E207" s="51"/>
      <c r="F207" s="51"/>
    </row>
    <row r="208" spans="1:6" ht="19.5" customHeight="1" thickBot="1" thickTop="1">
      <c r="A208" s="194"/>
      <c r="B208" s="52" t="s">
        <v>472</v>
      </c>
      <c r="C208" s="129" t="s">
        <v>474</v>
      </c>
      <c r="D208" s="58"/>
      <c r="E208" s="51"/>
      <c r="F208" s="51"/>
    </row>
    <row r="209" spans="1:6" ht="19.5" customHeight="1" thickBot="1" thickTop="1">
      <c r="A209" s="104"/>
      <c r="B209" s="105"/>
      <c r="C209" s="55"/>
      <c r="D209" s="137" t="s">
        <v>761</v>
      </c>
      <c r="E209" s="107"/>
      <c r="F209" s="107"/>
    </row>
    <row r="210" spans="1:6" ht="19.5" customHeight="1" thickBot="1" thickTop="1">
      <c r="A210" s="35">
        <v>75</v>
      </c>
      <c r="B210" s="52" t="s">
        <v>767</v>
      </c>
      <c r="C210" s="73"/>
      <c r="D210" s="129" t="s">
        <v>1391</v>
      </c>
      <c r="E210" s="56"/>
      <c r="F210" s="57"/>
    </row>
    <row r="211" spans="1:6" ht="19.5" customHeight="1" thickBot="1" thickTop="1">
      <c r="A211" s="71"/>
      <c r="B211" s="72"/>
      <c r="C211" s="137" t="s">
        <v>1353</v>
      </c>
      <c r="D211" s="58"/>
      <c r="E211" s="58"/>
      <c r="F211" s="51"/>
    </row>
    <row r="212" spans="1:6" ht="19.5" customHeight="1" thickBot="1" thickTop="1">
      <c r="A212" s="36">
        <v>121</v>
      </c>
      <c r="B212" s="52" t="s">
        <v>726</v>
      </c>
      <c r="C212" s="129" t="s">
        <v>1354</v>
      </c>
      <c r="D212" s="57"/>
      <c r="E212" s="58"/>
      <c r="F212" s="57"/>
    </row>
    <row r="213" spans="1:6" ht="19.5" customHeight="1" thickBot="1" thickTop="1">
      <c r="A213" s="104"/>
      <c r="B213" s="105"/>
      <c r="C213" s="55"/>
      <c r="D213" s="106"/>
      <c r="E213" s="137" t="s">
        <v>761</v>
      </c>
      <c r="F213" s="57"/>
    </row>
    <row r="214" spans="1:6" ht="19.5" customHeight="1" thickBot="1" thickTop="1">
      <c r="A214" s="36">
        <v>102</v>
      </c>
      <c r="B214" s="52" t="s">
        <v>963</v>
      </c>
      <c r="C214" s="102"/>
      <c r="D214" s="51"/>
      <c r="E214" s="129" t="s">
        <v>1403</v>
      </c>
      <c r="F214" s="74"/>
    </row>
    <row r="215" spans="1:6" ht="19.5" customHeight="1" thickBot="1" thickTop="1">
      <c r="A215" s="71"/>
      <c r="B215" s="72"/>
      <c r="C215" s="137" t="s">
        <v>1355</v>
      </c>
      <c r="D215" s="51"/>
      <c r="E215" s="58"/>
      <c r="F215" s="58"/>
    </row>
    <row r="216" spans="1:6" ht="19.5" customHeight="1" thickBot="1" thickTop="1">
      <c r="A216" s="35">
        <v>46</v>
      </c>
      <c r="B216" s="52" t="s">
        <v>965</v>
      </c>
      <c r="C216" s="129" t="s">
        <v>1356</v>
      </c>
      <c r="D216" s="58"/>
      <c r="E216" s="58"/>
      <c r="F216" s="58"/>
    </row>
    <row r="217" spans="1:6" ht="19.5" customHeight="1" thickBot="1" thickTop="1">
      <c r="A217" s="104"/>
      <c r="B217" s="105"/>
      <c r="C217" s="55"/>
      <c r="D217" s="138" t="s">
        <v>1355</v>
      </c>
      <c r="E217" s="107"/>
      <c r="F217" s="56"/>
    </row>
    <row r="218" spans="1:6" ht="19.5" customHeight="1" thickBot="1" thickTop="1">
      <c r="A218" s="194"/>
      <c r="B218" s="52" t="s">
        <v>472</v>
      </c>
      <c r="C218" s="73"/>
      <c r="D218" s="129" t="s">
        <v>1392</v>
      </c>
      <c r="E218" s="57"/>
      <c r="F218" s="56"/>
    </row>
    <row r="219" spans="1:6" ht="19.5" customHeight="1" thickBot="1" thickTop="1">
      <c r="A219" s="71"/>
      <c r="B219" s="72"/>
      <c r="C219" s="137" t="s">
        <v>1358</v>
      </c>
      <c r="D219" s="58"/>
      <c r="E219" s="51"/>
      <c r="F219" s="58"/>
    </row>
    <row r="220" spans="1:6" ht="19.5" customHeight="1" thickBot="1" thickTop="1">
      <c r="A220" s="31">
        <v>133</v>
      </c>
      <c r="B220" s="52" t="s">
        <v>847</v>
      </c>
      <c r="C220" s="129" t="s">
        <v>474</v>
      </c>
      <c r="D220" s="57"/>
      <c r="E220" s="57"/>
      <c r="F220" s="58"/>
    </row>
    <row r="221" spans="1:6" ht="19.5" customHeight="1" thickBot="1" thickTop="1">
      <c r="A221" s="104"/>
      <c r="B221" s="105"/>
      <c r="C221" s="55"/>
      <c r="D221" s="106"/>
      <c r="E221" s="107"/>
      <c r="F221" s="137" t="s">
        <v>761</v>
      </c>
    </row>
    <row r="222" spans="1:6" ht="19.5" customHeight="1" thickBot="1" thickTop="1">
      <c r="A222" s="31">
        <v>101</v>
      </c>
      <c r="B222" s="52" t="s">
        <v>987</v>
      </c>
      <c r="C222" s="68"/>
      <c r="D222" s="51"/>
      <c r="E222" s="51"/>
      <c r="F222" s="129" t="s">
        <v>1409</v>
      </c>
    </row>
    <row r="223" spans="1:6" ht="19.5" customHeight="1" thickBot="1" thickTop="1">
      <c r="A223" s="71"/>
      <c r="B223" s="72"/>
      <c r="C223" s="137" t="s">
        <v>1359</v>
      </c>
      <c r="D223" s="51"/>
      <c r="E223" s="51"/>
      <c r="F223" s="58"/>
    </row>
    <row r="224" spans="1:6" ht="19.5" customHeight="1" thickBot="1" thickTop="1">
      <c r="A224" s="194"/>
      <c r="B224" s="52" t="s">
        <v>472</v>
      </c>
      <c r="C224" s="129" t="s">
        <v>474</v>
      </c>
      <c r="D224" s="58"/>
      <c r="E224" s="51"/>
      <c r="F224" s="58"/>
    </row>
    <row r="225" spans="1:6" ht="19.5" customHeight="1" thickBot="1" thickTop="1">
      <c r="A225" s="104"/>
      <c r="B225" s="105"/>
      <c r="C225" s="55"/>
      <c r="D225" s="137" t="s">
        <v>1360</v>
      </c>
      <c r="E225" s="107"/>
      <c r="F225" s="58"/>
    </row>
    <row r="226" spans="1:6" ht="19.5" customHeight="1" thickBot="1" thickTop="1">
      <c r="A226" s="35">
        <v>56</v>
      </c>
      <c r="B226" s="52" t="s">
        <v>990</v>
      </c>
      <c r="C226" s="73"/>
      <c r="D226" s="129" t="s">
        <v>1393</v>
      </c>
      <c r="E226" s="56"/>
      <c r="F226" s="56"/>
    </row>
    <row r="227" spans="1:6" ht="19.5" customHeight="1" thickBot="1" thickTop="1">
      <c r="A227" s="71"/>
      <c r="B227" s="72"/>
      <c r="C227" s="137" t="s">
        <v>1360</v>
      </c>
      <c r="D227" s="58"/>
      <c r="E227" s="58"/>
      <c r="F227" s="56"/>
    </row>
    <row r="228" spans="1:6" ht="19.5" customHeight="1" thickBot="1" thickTop="1">
      <c r="A228" s="36">
        <v>38</v>
      </c>
      <c r="B228" s="52" t="s">
        <v>941</v>
      </c>
      <c r="C228" s="129" t="s">
        <v>1361</v>
      </c>
      <c r="D228" s="57"/>
      <c r="E228" s="58"/>
      <c r="F228" s="58"/>
    </row>
    <row r="229" spans="1:6" ht="19.5" customHeight="1" thickBot="1" thickTop="1">
      <c r="A229" s="104"/>
      <c r="B229" s="105"/>
      <c r="C229" s="55"/>
      <c r="D229" s="106"/>
      <c r="E229" s="138" t="s">
        <v>803</v>
      </c>
      <c r="F229" s="107"/>
    </row>
    <row r="230" spans="1:6" ht="19.5" customHeight="1" thickBot="1" thickTop="1">
      <c r="A230" s="36">
        <v>71</v>
      </c>
      <c r="B230" s="52" t="s">
        <v>975</v>
      </c>
      <c r="C230" s="102"/>
      <c r="D230" s="51"/>
      <c r="E230" s="129" t="s">
        <v>1404</v>
      </c>
      <c r="F230" s="51"/>
    </row>
    <row r="231" spans="1:6" ht="19.5" customHeight="1" thickBot="1" thickTop="1">
      <c r="A231" s="71"/>
      <c r="B231" s="72"/>
      <c r="C231" s="137" t="s">
        <v>754</v>
      </c>
      <c r="D231" s="51"/>
      <c r="E231" s="74"/>
      <c r="F231" s="51"/>
    </row>
    <row r="232" spans="1:6" ht="19.5" customHeight="1" thickBot="1" thickTop="1">
      <c r="A232" s="35">
        <v>53</v>
      </c>
      <c r="B232" s="52" t="s">
        <v>901</v>
      </c>
      <c r="C232" s="129" t="s">
        <v>1362</v>
      </c>
      <c r="D232" s="58"/>
      <c r="E232" s="58"/>
      <c r="F232" s="57"/>
    </row>
    <row r="233" spans="1:6" ht="19.5" customHeight="1" thickBot="1" thickTop="1">
      <c r="A233" s="104"/>
      <c r="B233" s="105"/>
      <c r="C233" s="55"/>
      <c r="D233" s="138" t="s">
        <v>803</v>
      </c>
      <c r="E233" s="107"/>
      <c r="F233" s="107"/>
    </row>
    <row r="234" spans="1:6" ht="19.5" customHeight="1" thickBot="1" thickTop="1">
      <c r="A234" s="194"/>
      <c r="B234" s="52" t="s">
        <v>472</v>
      </c>
      <c r="C234" s="73"/>
      <c r="D234" s="129" t="s">
        <v>1394</v>
      </c>
      <c r="E234" s="57"/>
      <c r="F234" s="51"/>
    </row>
    <row r="235" spans="1:6" ht="19.5" customHeight="1" thickBot="1" thickTop="1">
      <c r="A235" s="71"/>
      <c r="B235" s="72"/>
      <c r="C235" s="137" t="s">
        <v>803</v>
      </c>
      <c r="D235" s="58"/>
      <c r="E235" s="51"/>
      <c r="F235" s="51"/>
    </row>
    <row r="236" spans="1:6" ht="19.5" customHeight="1" thickBot="1" thickTop="1">
      <c r="A236" s="37">
        <v>43</v>
      </c>
      <c r="B236" s="52" t="s">
        <v>949</v>
      </c>
      <c r="C236" s="129" t="s">
        <v>474</v>
      </c>
      <c r="D236" s="57"/>
      <c r="E236" s="57"/>
      <c r="F236" s="51"/>
    </row>
    <row r="237" spans="1:6" ht="19.5" customHeight="1" thickTop="1">
      <c r="A237" s="104"/>
      <c r="B237" s="105"/>
      <c r="C237" s="55"/>
      <c r="D237" s="106"/>
      <c r="E237" s="107"/>
      <c r="F237" s="50"/>
    </row>
    <row r="238" spans="1:6" ht="19.5" customHeight="1" thickBot="1">
      <c r="A238" s="37">
        <v>140</v>
      </c>
      <c r="B238" s="52" t="s">
        <v>931</v>
      </c>
      <c r="C238" s="68"/>
      <c r="D238" s="51"/>
      <c r="E238" s="51"/>
      <c r="F238" s="145"/>
    </row>
    <row r="239" spans="1:6" ht="19.5" customHeight="1" thickBot="1" thickTop="1">
      <c r="A239" s="71"/>
      <c r="B239" s="72"/>
      <c r="C239" s="137" t="s">
        <v>777</v>
      </c>
      <c r="D239" s="51"/>
      <c r="E239" s="51"/>
      <c r="F239" s="51"/>
    </row>
    <row r="240" spans="1:6" ht="19.5" customHeight="1" thickBot="1" thickTop="1">
      <c r="A240" s="194"/>
      <c r="B240" s="52" t="s">
        <v>472</v>
      </c>
      <c r="C240" s="129" t="s">
        <v>474</v>
      </c>
      <c r="D240" s="58"/>
      <c r="E240" s="51"/>
      <c r="F240" s="51"/>
    </row>
    <row r="241" spans="1:6" ht="19.5" customHeight="1" thickBot="1" thickTop="1">
      <c r="A241" s="104"/>
      <c r="B241" s="105"/>
      <c r="C241" s="55"/>
      <c r="D241" s="137" t="s">
        <v>777</v>
      </c>
      <c r="E241" s="107"/>
      <c r="F241" s="107"/>
    </row>
    <row r="242" spans="1:6" ht="19.5" customHeight="1" thickBot="1" thickTop="1">
      <c r="A242" s="35">
        <v>73</v>
      </c>
      <c r="B242" s="52" t="s">
        <v>872</v>
      </c>
      <c r="C242" s="73"/>
      <c r="D242" s="129" t="s">
        <v>1395</v>
      </c>
      <c r="E242" s="56"/>
      <c r="F242" s="57"/>
    </row>
    <row r="243" spans="1:6" ht="19.5" customHeight="1" thickBot="1" thickTop="1">
      <c r="A243" s="71"/>
      <c r="B243" s="72"/>
      <c r="C243" s="137" t="s">
        <v>857</v>
      </c>
      <c r="D243" s="58"/>
      <c r="E243" s="58"/>
      <c r="F243" s="51"/>
    </row>
    <row r="244" spans="1:6" ht="19.5" customHeight="1" thickBot="1" thickTop="1">
      <c r="A244" s="36">
        <v>106</v>
      </c>
      <c r="B244" s="52" t="s">
        <v>986</v>
      </c>
      <c r="C244" s="129" t="s">
        <v>1364</v>
      </c>
      <c r="D244" s="57"/>
      <c r="E244" s="58"/>
      <c r="F244" s="57"/>
    </row>
    <row r="245" spans="1:6" ht="19.5" customHeight="1" thickBot="1" thickTop="1">
      <c r="A245" s="104"/>
      <c r="B245" s="105"/>
      <c r="C245" s="55"/>
      <c r="D245" s="106"/>
      <c r="E245" s="137" t="s">
        <v>765</v>
      </c>
      <c r="F245" s="57"/>
    </row>
    <row r="246" spans="1:6" ht="19.5" customHeight="1" thickBot="1" thickTop="1">
      <c r="A246" s="36">
        <v>84</v>
      </c>
      <c r="B246" s="52" t="s">
        <v>914</v>
      </c>
      <c r="C246" s="102"/>
      <c r="D246" s="51"/>
      <c r="E246" s="129" t="s">
        <v>1130</v>
      </c>
      <c r="F246" s="74"/>
    </row>
    <row r="247" spans="1:6" ht="19.5" customHeight="1" thickBot="1" thickTop="1">
      <c r="A247" s="71"/>
      <c r="B247" s="72"/>
      <c r="C247" s="137" t="s">
        <v>765</v>
      </c>
      <c r="D247" s="51"/>
      <c r="E247" s="58"/>
      <c r="F247" s="58"/>
    </row>
    <row r="248" spans="1:6" ht="19.5" customHeight="1" thickBot="1" thickTop="1">
      <c r="A248" s="35">
        <v>62</v>
      </c>
      <c r="B248" s="52" t="s">
        <v>796</v>
      </c>
      <c r="C248" s="129" t="s">
        <v>1365</v>
      </c>
      <c r="D248" s="58"/>
      <c r="E248" s="58"/>
      <c r="F248" s="58"/>
    </row>
    <row r="249" spans="1:6" ht="19.5" customHeight="1" thickBot="1" thickTop="1">
      <c r="A249" s="104"/>
      <c r="B249" s="105"/>
      <c r="C249" s="55"/>
      <c r="D249" s="138" t="s">
        <v>765</v>
      </c>
      <c r="E249" s="107"/>
      <c r="F249" s="56"/>
    </row>
    <row r="250" spans="1:6" ht="19.5" customHeight="1" thickBot="1" thickTop="1">
      <c r="A250" s="194"/>
      <c r="B250" s="52" t="s">
        <v>472</v>
      </c>
      <c r="C250" s="73"/>
      <c r="D250" s="129" t="s">
        <v>1319</v>
      </c>
      <c r="E250" s="57"/>
      <c r="F250" s="56"/>
    </row>
    <row r="251" spans="1:6" ht="19.5" customHeight="1" thickBot="1" thickTop="1">
      <c r="A251" s="71"/>
      <c r="B251" s="72"/>
      <c r="C251" s="137" t="s">
        <v>1367</v>
      </c>
      <c r="D251" s="58"/>
      <c r="E251" s="51"/>
      <c r="F251" s="58"/>
    </row>
    <row r="252" spans="1:6" ht="19.5" customHeight="1" thickBot="1" thickTop="1">
      <c r="A252" s="31">
        <v>117</v>
      </c>
      <c r="B252" s="52" t="s">
        <v>967</v>
      </c>
      <c r="C252" s="129" t="s">
        <v>474</v>
      </c>
      <c r="D252" s="57"/>
      <c r="E252" s="57"/>
      <c r="F252" s="58"/>
    </row>
    <row r="253" spans="1:6" ht="19.5" customHeight="1" thickBot="1" thickTop="1">
      <c r="A253" s="104"/>
      <c r="B253" s="105"/>
      <c r="C253" s="55"/>
      <c r="D253" s="106"/>
      <c r="E253" s="107"/>
      <c r="F253" s="137" t="s">
        <v>730</v>
      </c>
    </row>
    <row r="254" spans="1:6" ht="19.5" customHeight="1" thickBot="1" thickTop="1">
      <c r="A254" s="31">
        <v>58</v>
      </c>
      <c r="B254" s="52" t="s">
        <v>984</v>
      </c>
      <c r="C254" s="73"/>
      <c r="D254" s="51"/>
      <c r="E254" s="51"/>
      <c r="F254" s="129" t="s">
        <v>1410</v>
      </c>
    </row>
    <row r="255" spans="1:6" ht="19.5" customHeight="1" thickBot="1" thickTop="1">
      <c r="A255" s="71"/>
      <c r="B255" s="72"/>
      <c r="C255" s="137" t="s">
        <v>1368</v>
      </c>
      <c r="D255" s="51"/>
      <c r="E255" s="51"/>
      <c r="F255" s="74"/>
    </row>
    <row r="256" spans="1:6" ht="19.5" customHeight="1" thickBot="1" thickTop="1">
      <c r="A256" s="35">
        <v>108</v>
      </c>
      <c r="B256" s="52" t="s">
        <v>947</v>
      </c>
      <c r="C256" s="129" t="s">
        <v>1369</v>
      </c>
      <c r="D256" s="58"/>
      <c r="E256" s="51"/>
      <c r="F256" s="58"/>
    </row>
    <row r="257" spans="1:6" ht="19.5" customHeight="1" thickBot="1" thickTop="1">
      <c r="A257" s="104"/>
      <c r="B257" s="105"/>
      <c r="C257" s="55"/>
      <c r="D257" s="137" t="s">
        <v>782</v>
      </c>
      <c r="E257" s="107"/>
      <c r="F257" s="58"/>
    </row>
    <row r="258" spans="1:6" ht="19.5" customHeight="1" thickBot="1" thickTop="1">
      <c r="A258" s="35">
        <v>25</v>
      </c>
      <c r="B258" s="52" t="s">
        <v>934</v>
      </c>
      <c r="C258" s="73"/>
      <c r="D258" s="129" t="s">
        <v>1396</v>
      </c>
      <c r="E258" s="56"/>
      <c r="F258" s="56"/>
    </row>
    <row r="259" spans="1:6" ht="19.5" customHeight="1" thickBot="1" thickTop="1">
      <c r="A259" s="71"/>
      <c r="B259" s="72"/>
      <c r="C259" s="137" t="s">
        <v>782</v>
      </c>
      <c r="D259" s="58"/>
      <c r="E259" s="58"/>
      <c r="F259" s="56"/>
    </row>
    <row r="260" spans="1:6" ht="19.5" customHeight="1" thickBot="1" thickTop="1">
      <c r="A260" s="36">
        <v>122</v>
      </c>
      <c r="B260" s="52" t="s">
        <v>945</v>
      </c>
      <c r="C260" s="129" t="s">
        <v>1370</v>
      </c>
      <c r="D260" s="57"/>
      <c r="E260" s="58"/>
      <c r="F260" s="58"/>
    </row>
    <row r="261" spans="1:6" ht="19.5" customHeight="1" thickBot="1" thickTop="1">
      <c r="A261" s="104"/>
      <c r="B261" s="105"/>
      <c r="C261" s="55"/>
      <c r="D261" s="106"/>
      <c r="E261" s="138" t="s">
        <v>730</v>
      </c>
      <c r="F261" s="51"/>
    </row>
    <row r="262" spans="1:6" ht="19.5" customHeight="1" thickBot="1" thickTop="1">
      <c r="A262" s="36">
        <v>63</v>
      </c>
      <c r="B262" s="52" t="s">
        <v>911</v>
      </c>
      <c r="C262" s="102"/>
      <c r="D262" s="51"/>
      <c r="E262" s="129" t="s">
        <v>1406</v>
      </c>
      <c r="F262" s="51"/>
    </row>
    <row r="263" spans="1:6" ht="19.5" customHeight="1" thickBot="1" thickTop="1">
      <c r="A263" s="71"/>
      <c r="B263" s="72"/>
      <c r="C263" s="137" t="s">
        <v>763</v>
      </c>
      <c r="D263" s="51"/>
      <c r="E263" s="74"/>
      <c r="F263" s="51"/>
    </row>
    <row r="264" spans="1:5" ht="19.5" customHeight="1" thickBot="1" thickTop="1">
      <c r="A264" s="35">
        <v>79</v>
      </c>
      <c r="B264" s="52" t="s">
        <v>897</v>
      </c>
      <c r="C264" s="129" t="s">
        <v>1371</v>
      </c>
      <c r="D264" s="58"/>
      <c r="E264" s="58"/>
    </row>
    <row r="265" spans="1:5" ht="19.5" customHeight="1" thickBot="1" thickTop="1">
      <c r="A265" s="104"/>
      <c r="B265" s="105"/>
      <c r="C265" s="55"/>
      <c r="D265" s="138" t="s">
        <v>730</v>
      </c>
      <c r="E265" s="107"/>
    </row>
    <row r="266" spans="1:5" ht="19.5" customHeight="1" thickBot="1" thickTop="1">
      <c r="A266" s="194"/>
      <c r="B266" s="52" t="s">
        <v>472</v>
      </c>
      <c r="C266" s="73"/>
      <c r="D266" s="129" t="s">
        <v>1397</v>
      </c>
      <c r="E266" s="57"/>
    </row>
    <row r="267" spans="1:4" ht="19.5" customHeight="1" thickBot="1" thickTop="1">
      <c r="A267" s="71"/>
      <c r="B267" s="72"/>
      <c r="C267" s="137" t="s">
        <v>730</v>
      </c>
      <c r="D267" s="58"/>
    </row>
    <row r="268" spans="1:4" ht="19.5" customHeight="1" thickBot="1" thickTop="1">
      <c r="A268" s="37">
        <v>20</v>
      </c>
      <c r="B268" s="52" t="s">
        <v>825</v>
      </c>
      <c r="C268" s="129" t="s">
        <v>474</v>
      </c>
      <c r="D268" s="57"/>
    </row>
    <row r="269" spans="1:6" ht="30.75" customHeight="1" thickTop="1">
      <c r="A269" s="39"/>
      <c r="B269" s="213" t="s">
        <v>171</v>
      </c>
      <c r="C269" s="213"/>
      <c r="D269" s="213"/>
      <c r="E269" s="213"/>
      <c r="F269" s="213"/>
    </row>
    <row r="270" spans="1:6" ht="19.5" customHeight="1">
      <c r="A270" s="43"/>
      <c r="B270" s="43" t="s">
        <v>82</v>
      </c>
      <c r="C270" s="43"/>
      <c r="D270" s="44"/>
      <c r="E270" s="44"/>
      <c r="F270" s="44" t="s">
        <v>417</v>
      </c>
    </row>
    <row r="271" spans="1:6" s="38" customFormat="1" ht="30" customHeight="1">
      <c r="A271" s="146"/>
      <c r="B271" s="146" t="s">
        <v>41</v>
      </c>
      <c r="C271" s="146"/>
      <c r="D271" s="149"/>
      <c r="E271" s="150"/>
      <c r="F271" s="147" t="s">
        <v>92</v>
      </c>
    </row>
    <row r="272" spans="1:6" ht="19.5" customHeight="1" thickBot="1">
      <c r="A272" s="37">
        <v>127</v>
      </c>
      <c r="B272" s="52" t="s">
        <v>954</v>
      </c>
      <c r="C272" s="68"/>
      <c r="D272" s="51"/>
      <c r="E272" s="51"/>
      <c r="F272" s="51"/>
    </row>
    <row r="273" spans="1:6" ht="19.5" customHeight="1" thickBot="1" thickTop="1">
      <c r="A273" s="71"/>
      <c r="B273" s="72"/>
      <c r="C273" s="137" t="s">
        <v>714</v>
      </c>
      <c r="D273" s="51"/>
      <c r="E273" s="51"/>
      <c r="F273" s="51"/>
    </row>
    <row r="274" spans="1:6" ht="19.5" customHeight="1" thickBot="1" thickTop="1">
      <c r="A274" s="35">
        <v>61</v>
      </c>
      <c r="B274" s="52" t="s">
        <v>762</v>
      </c>
      <c r="C274" s="129" t="s">
        <v>1318</v>
      </c>
      <c r="D274" s="58"/>
      <c r="E274" s="51"/>
      <c r="F274" s="51"/>
    </row>
    <row r="275" spans="1:6" ht="19.5" customHeight="1" thickBot="1" thickTop="1">
      <c r="A275" s="104"/>
      <c r="B275" s="105"/>
      <c r="C275" s="55"/>
      <c r="D275" s="137" t="s">
        <v>714</v>
      </c>
      <c r="E275" s="107"/>
      <c r="F275" s="107"/>
    </row>
    <row r="276" spans="1:6" ht="19.5" customHeight="1" thickBot="1" thickTop="1">
      <c r="A276" s="35">
        <v>52</v>
      </c>
      <c r="B276" s="52" t="s">
        <v>978</v>
      </c>
      <c r="C276" s="73"/>
      <c r="D276" s="129" t="s">
        <v>1361</v>
      </c>
      <c r="E276" s="56"/>
      <c r="F276" s="57"/>
    </row>
    <row r="277" spans="1:6" ht="19.5" customHeight="1" thickBot="1" thickTop="1">
      <c r="A277" s="71"/>
      <c r="B277" s="72"/>
      <c r="C277" s="137" t="s">
        <v>845</v>
      </c>
      <c r="D277" s="58"/>
      <c r="E277" s="58"/>
      <c r="F277" s="51"/>
    </row>
    <row r="278" spans="1:6" ht="19.5" customHeight="1" thickBot="1" thickTop="1">
      <c r="A278" s="36">
        <v>111</v>
      </c>
      <c r="B278" s="52" t="s">
        <v>751</v>
      </c>
      <c r="C278" s="129" t="s">
        <v>1352</v>
      </c>
      <c r="D278" s="57"/>
      <c r="E278" s="58"/>
      <c r="F278" s="57"/>
    </row>
    <row r="279" spans="1:6" ht="19.5" customHeight="1" thickBot="1" thickTop="1">
      <c r="A279" s="104"/>
      <c r="B279" s="105"/>
      <c r="C279" s="55"/>
      <c r="D279" s="106"/>
      <c r="E279" s="137" t="s">
        <v>750</v>
      </c>
      <c r="F279" s="57"/>
    </row>
    <row r="280" spans="1:6" ht="19.5" customHeight="1" thickBot="1" thickTop="1">
      <c r="A280" s="36">
        <v>32</v>
      </c>
      <c r="B280" s="52" t="s">
        <v>989</v>
      </c>
      <c r="C280" s="102"/>
      <c r="D280" s="51"/>
      <c r="E280" s="129" t="s">
        <v>1413</v>
      </c>
      <c r="F280" s="74"/>
    </row>
    <row r="281" spans="1:6" ht="19.5" customHeight="1" thickBot="1" thickTop="1">
      <c r="A281" s="71"/>
      <c r="B281" s="72"/>
      <c r="C281" s="137" t="s">
        <v>1324</v>
      </c>
      <c r="D281" s="51"/>
      <c r="E281" s="58"/>
      <c r="F281" s="58"/>
    </row>
    <row r="282" spans="1:6" ht="19.5" customHeight="1" thickBot="1" thickTop="1">
      <c r="A282" s="35">
        <v>97</v>
      </c>
      <c r="B282" s="52" t="s">
        <v>969</v>
      </c>
      <c r="C282" s="129" t="s">
        <v>1381</v>
      </c>
      <c r="D282" s="58"/>
      <c r="E282" s="58"/>
      <c r="F282" s="58"/>
    </row>
    <row r="283" spans="1:6" ht="19.5" customHeight="1" thickBot="1" thickTop="1">
      <c r="A283" s="104"/>
      <c r="B283" s="105"/>
      <c r="C283" s="55"/>
      <c r="D283" s="138" t="s">
        <v>750</v>
      </c>
      <c r="E283" s="107"/>
      <c r="F283" s="56"/>
    </row>
    <row r="284" spans="1:6" ht="19.5" customHeight="1" thickBot="1" thickTop="1">
      <c r="A284" s="35">
        <v>50</v>
      </c>
      <c r="B284" s="52" t="s">
        <v>962</v>
      </c>
      <c r="C284" s="73"/>
      <c r="D284" s="129" t="s">
        <v>1411</v>
      </c>
      <c r="E284" s="57"/>
      <c r="F284" s="56"/>
    </row>
    <row r="285" spans="1:6" ht="19.5" customHeight="1" thickBot="1" thickTop="1">
      <c r="A285" s="71"/>
      <c r="B285" s="72"/>
      <c r="C285" s="137" t="s">
        <v>750</v>
      </c>
      <c r="D285" s="58"/>
      <c r="E285" s="51"/>
      <c r="F285" s="58"/>
    </row>
    <row r="286" spans="1:6" ht="19.5" customHeight="1" thickBot="1" thickTop="1">
      <c r="A286" s="31">
        <v>22</v>
      </c>
      <c r="B286" s="52" t="s">
        <v>886</v>
      </c>
      <c r="C286" s="129" t="s">
        <v>1405</v>
      </c>
      <c r="D286" s="57"/>
      <c r="E286" s="57"/>
      <c r="F286" s="58"/>
    </row>
    <row r="287" spans="1:6" ht="19.5" customHeight="1" thickBot="1" thickTop="1">
      <c r="A287" s="104"/>
      <c r="B287" s="105"/>
      <c r="C287" s="55"/>
      <c r="D287" s="106"/>
      <c r="E287" s="107"/>
      <c r="F287" s="137" t="s">
        <v>730</v>
      </c>
    </row>
    <row r="288" spans="1:6" ht="19.5" customHeight="1" thickBot="1" thickTop="1">
      <c r="A288" s="31">
        <v>130</v>
      </c>
      <c r="B288" s="52" t="s">
        <v>875</v>
      </c>
      <c r="C288" s="68"/>
      <c r="D288" s="51"/>
      <c r="E288" s="51"/>
      <c r="F288" s="129" t="s">
        <v>1415</v>
      </c>
    </row>
    <row r="289" spans="1:6" ht="19.5" customHeight="1" thickBot="1" thickTop="1">
      <c r="A289" s="71"/>
      <c r="B289" s="72"/>
      <c r="C289" s="137" t="s">
        <v>743</v>
      </c>
      <c r="D289" s="51"/>
      <c r="E289" s="51"/>
      <c r="F289" s="58"/>
    </row>
    <row r="290" spans="1:6" ht="19.5" customHeight="1" thickBot="1" thickTop="1">
      <c r="A290" s="35">
        <v>92</v>
      </c>
      <c r="B290" s="52" t="s">
        <v>993</v>
      </c>
      <c r="C290" s="129" t="s">
        <v>1407</v>
      </c>
      <c r="D290" s="58"/>
      <c r="E290" s="51"/>
      <c r="F290" s="58"/>
    </row>
    <row r="291" spans="1:6" ht="19.5" customHeight="1" thickBot="1" thickTop="1">
      <c r="A291" s="104"/>
      <c r="B291" s="105"/>
      <c r="C291" s="55"/>
      <c r="D291" s="137" t="s">
        <v>821</v>
      </c>
      <c r="E291" s="107"/>
      <c r="F291" s="58"/>
    </row>
    <row r="292" spans="1:6" ht="19.5" customHeight="1" thickBot="1" thickTop="1">
      <c r="A292" s="35">
        <v>65</v>
      </c>
      <c r="B292" s="52" t="s">
        <v>959</v>
      </c>
      <c r="C292" s="73"/>
      <c r="D292" s="129" t="s">
        <v>530</v>
      </c>
      <c r="E292" s="56"/>
      <c r="F292" s="56"/>
    </row>
    <row r="293" spans="1:6" ht="19.5" customHeight="1" thickBot="1" thickTop="1">
      <c r="A293" s="71"/>
      <c r="B293" s="72"/>
      <c r="C293" s="137" t="s">
        <v>821</v>
      </c>
      <c r="D293" s="58"/>
      <c r="E293" s="58"/>
      <c r="F293" s="56"/>
    </row>
    <row r="294" spans="1:6" ht="19.5" customHeight="1" thickBot="1" thickTop="1">
      <c r="A294" s="36">
        <v>55</v>
      </c>
      <c r="B294" s="52" t="s">
        <v>961</v>
      </c>
      <c r="C294" s="129" t="s">
        <v>1408</v>
      </c>
      <c r="D294" s="57"/>
      <c r="E294" s="58"/>
      <c r="F294" s="58"/>
    </row>
    <row r="295" spans="1:6" ht="19.5" customHeight="1" thickBot="1" thickTop="1">
      <c r="A295" s="104"/>
      <c r="B295" s="105"/>
      <c r="C295" s="55"/>
      <c r="D295" s="106"/>
      <c r="E295" s="138" t="s">
        <v>730</v>
      </c>
      <c r="F295" s="107"/>
    </row>
    <row r="296" spans="1:6" ht="19.5" customHeight="1" thickBot="1" thickTop="1">
      <c r="A296" s="36">
        <v>23</v>
      </c>
      <c r="B296" s="52" t="s">
        <v>910</v>
      </c>
      <c r="C296" s="102"/>
      <c r="D296" s="51"/>
      <c r="E296" s="129" t="s">
        <v>1414</v>
      </c>
      <c r="F296" s="51"/>
    </row>
    <row r="297" spans="1:6" ht="19.5" customHeight="1" thickBot="1" thickTop="1">
      <c r="A297" s="71"/>
      <c r="B297" s="72"/>
      <c r="C297" s="137" t="s">
        <v>761</v>
      </c>
      <c r="D297" s="51"/>
      <c r="E297" s="74"/>
      <c r="F297" s="51"/>
    </row>
    <row r="298" spans="1:6" ht="19.5" customHeight="1" thickBot="1" thickTop="1">
      <c r="A298" s="35">
        <v>43</v>
      </c>
      <c r="B298" s="52" t="s">
        <v>949</v>
      </c>
      <c r="C298" s="129" t="s">
        <v>1409</v>
      </c>
      <c r="D298" s="58"/>
      <c r="E298" s="58"/>
      <c r="F298" s="57"/>
    </row>
    <row r="299" spans="1:6" ht="19.5" customHeight="1" thickBot="1" thickTop="1">
      <c r="A299" s="104"/>
      <c r="B299" s="105"/>
      <c r="C299" s="55"/>
      <c r="D299" s="138" t="s">
        <v>730</v>
      </c>
      <c r="E299" s="107"/>
      <c r="F299" s="107"/>
    </row>
    <row r="300" spans="1:6" ht="19.5" customHeight="1" thickBot="1" thickTop="1">
      <c r="A300" s="35">
        <v>84</v>
      </c>
      <c r="B300" s="52" t="s">
        <v>914</v>
      </c>
      <c r="C300" s="73"/>
      <c r="D300" s="129" t="s">
        <v>1412</v>
      </c>
      <c r="E300" s="57"/>
      <c r="F300" s="51"/>
    </row>
    <row r="301" spans="1:6" ht="19.5" customHeight="1" thickBot="1" thickTop="1">
      <c r="A301" s="71"/>
      <c r="B301" s="72"/>
      <c r="C301" s="137" t="s">
        <v>730</v>
      </c>
      <c r="D301" s="58"/>
      <c r="E301" s="51"/>
      <c r="F301" s="51"/>
    </row>
    <row r="302" spans="1:6" ht="19.5" customHeight="1" thickBot="1" thickTop="1">
      <c r="A302" s="37">
        <v>20</v>
      </c>
      <c r="B302" s="52" t="s">
        <v>825</v>
      </c>
      <c r="C302" s="129" t="s">
        <v>1410</v>
      </c>
      <c r="D302" s="57"/>
      <c r="E302" s="57"/>
      <c r="F302" s="51"/>
    </row>
    <row r="303" spans="1:6" ht="19.5" customHeight="1" thickTop="1">
      <c r="A303" s="104"/>
      <c r="B303" s="105"/>
      <c r="C303" s="55"/>
      <c r="D303" s="106"/>
      <c r="E303" s="107"/>
      <c r="F303" s="50"/>
    </row>
  </sheetData>
  <sheetProtection/>
  <mergeCells count="5">
    <mergeCell ref="B1:F1"/>
    <mergeCell ref="B68:F68"/>
    <mergeCell ref="B135:F135"/>
    <mergeCell ref="B202:F202"/>
    <mergeCell ref="B269:F26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  <rowBreaks count="4" manualBreakCount="4">
    <brk id="67" max="5" man="1"/>
    <brk id="134" max="5" man="1"/>
    <brk id="201" max="5" man="1"/>
    <brk id="268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BC94"/>
  <sheetViews>
    <sheetView view="pageBreakPreview" zoomScale="60" zoomScalePageLayoutView="0" workbookViewId="0" topLeftCell="A1">
      <selection activeCell="A1" sqref="A1"/>
    </sheetView>
  </sheetViews>
  <sheetFormatPr defaultColWidth="10.25390625" defaultRowHeight="12.75"/>
  <cols>
    <col min="1" max="1" width="5.625" style="0" customWidth="1"/>
    <col min="2" max="2" width="43.25390625" style="0" customWidth="1"/>
    <col min="3" max="22" width="5.625" style="0" customWidth="1"/>
    <col min="23" max="23" width="10.25390625" style="9" customWidth="1"/>
    <col min="24" max="24" width="5.625" style="0" customWidth="1"/>
    <col min="25" max="25" width="2.125" style="0" customWidth="1"/>
    <col min="26" max="26" width="5.75390625" style="0" customWidth="1"/>
    <col min="27" max="27" width="10.25390625" style="0" customWidth="1"/>
    <col min="28" max="28" width="20.125" style="0" bestFit="1" customWidth="1"/>
    <col min="29" max="29" width="2.75390625" style="0" customWidth="1"/>
    <col min="30" max="30" width="20.125" style="0" bestFit="1" customWidth="1"/>
    <col min="31" max="31" width="14.75390625" style="180" bestFit="1" customWidth="1"/>
    <col min="32" max="32" width="8.00390625" style="0" customWidth="1"/>
    <col min="33" max="33" width="6.625" style="0" bestFit="1" customWidth="1"/>
    <col min="34" max="34" width="10.25390625" style="0" customWidth="1"/>
    <col min="35" max="35" width="3.875" style="40" customWidth="1"/>
    <col min="36" max="37" width="4.375" style="40" bestFit="1" customWidth="1"/>
    <col min="38" max="38" width="20.75390625" style="40" customWidth="1"/>
    <col min="39" max="39" width="4.75390625" style="40" bestFit="1" customWidth="1"/>
    <col min="40" max="40" width="20.75390625" style="40" customWidth="1"/>
    <col min="41" max="47" width="4.00390625" style="40" customWidth="1"/>
    <col min="48" max="48" width="10.375" style="62" bestFit="1" customWidth="1"/>
    <col min="49" max="49" width="6.00390625" style="62" customWidth="1"/>
    <col min="50" max="50" width="4.00390625" style="62" customWidth="1"/>
    <col min="51" max="51" width="8.75390625" style="62" customWidth="1"/>
    <col min="52" max="54" width="4.75390625" style="0" customWidth="1"/>
    <col min="55" max="55" width="6.25390625" style="0" bestFit="1" customWidth="1"/>
    <col min="56" max="248" width="10.25390625" style="0" customWidth="1"/>
    <col min="249" max="249" width="4.375" style="0" customWidth="1"/>
    <col min="250" max="250" width="5.625" style="0" customWidth="1"/>
    <col min="251" max="251" width="43.25390625" style="0" customWidth="1"/>
    <col min="252" max="252" width="5.625" style="0" customWidth="1"/>
    <col min="253" max="253" width="5.75390625" style="0" customWidth="1"/>
    <col min="254" max="16384" width="5.625" style="0" customWidth="1"/>
  </cols>
  <sheetData>
    <row r="1" spans="1:51" s="38" customFormat="1" ht="30.75" customHeight="1" thickBot="1">
      <c r="A1" s="172"/>
      <c r="B1" s="212" t="str">
        <f>+Seznam!$C$2</f>
        <v>STEN MARKETING OPEN 2014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179"/>
      <c r="AI1" s="39"/>
      <c r="AJ1" s="39"/>
      <c r="AK1" s="41" t="s">
        <v>43</v>
      </c>
      <c r="AL1" s="39"/>
      <c r="AM1" s="66">
        <v>5</v>
      </c>
      <c r="AN1" s="39"/>
      <c r="AO1" s="41"/>
      <c r="AP1" s="39"/>
      <c r="AQ1" s="39"/>
      <c r="AR1" s="39"/>
      <c r="AS1" s="42"/>
      <c r="AT1" s="39"/>
      <c r="AU1" s="39"/>
      <c r="AV1" s="42"/>
      <c r="AW1" s="42"/>
      <c r="AX1" s="42"/>
      <c r="AY1" s="42"/>
    </row>
    <row r="2" spans="1:51" s="38" customFormat="1" ht="19.5" customHeight="1" thickBot="1">
      <c r="A2" s="43"/>
      <c r="B2" s="43" t="str">
        <f>+Seznam!$C$3</f>
        <v>Praha</v>
      </c>
      <c r="C2" s="43"/>
      <c r="D2" s="44"/>
      <c r="E2" s="44"/>
      <c r="F2" s="44"/>
      <c r="G2" s="45"/>
      <c r="H2" s="45"/>
      <c r="I2" s="39"/>
      <c r="J2" s="39"/>
      <c r="K2" s="42"/>
      <c r="L2" s="39"/>
      <c r="M2" s="39"/>
      <c r="N2" s="39"/>
      <c r="O2" s="43"/>
      <c r="P2" s="45"/>
      <c r="Q2" s="45"/>
      <c r="R2" s="45"/>
      <c r="S2" s="45"/>
      <c r="T2" s="45"/>
      <c r="U2" s="45"/>
      <c r="V2" s="45"/>
      <c r="W2" s="45"/>
      <c r="X2" s="45"/>
      <c r="Y2" s="46"/>
      <c r="Z2" s="43"/>
      <c r="AA2" s="43"/>
      <c r="AB2" s="43"/>
      <c r="AC2" s="43"/>
      <c r="AD2" s="44" t="str">
        <f>+Seznam!$H$3&amp;IF(+Seznam!$J$3="",""," - ")&amp;IF(+Seznam!$J$3="","",+Seznam!$J$3)</f>
        <v>14.9.2014</v>
      </c>
      <c r="AE2" s="181"/>
      <c r="AI2" s="45"/>
      <c r="AJ2" s="45"/>
      <c r="AK2" s="124" t="s">
        <v>78</v>
      </c>
      <c r="AL2" s="45"/>
      <c r="AM2" s="125" t="s">
        <v>81</v>
      </c>
      <c r="AN2" s="43"/>
      <c r="AO2" s="43"/>
      <c r="AP2" s="43"/>
      <c r="AQ2" s="39"/>
      <c r="AR2" s="39"/>
      <c r="AS2" s="42"/>
      <c r="AT2" s="39"/>
      <c r="AU2" s="39"/>
      <c r="AV2" s="42"/>
      <c r="AW2" s="42"/>
      <c r="AX2" s="42"/>
      <c r="AY2" s="42"/>
    </row>
    <row r="3" spans="1:51" s="38" customFormat="1" ht="30" customHeight="1">
      <c r="A3" s="146"/>
      <c r="B3" s="146" t="e">
        <f>Seznam!#REF!&amp;" - "&amp;Seznam!#REF!</f>
        <v>#REF!</v>
      </c>
      <c r="C3" s="146"/>
      <c r="D3" s="149"/>
      <c r="E3" s="150"/>
      <c r="F3" s="147"/>
      <c r="W3" s="48"/>
      <c r="X3" s="48"/>
      <c r="Y3" s="48"/>
      <c r="Z3" s="49"/>
      <c r="AA3" s="49"/>
      <c r="AD3" s="147" t="s">
        <v>45</v>
      </c>
      <c r="AE3" s="174"/>
      <c r="AV3" s="48"/>
      <c r="AW3" s="48"/>
      <c r="AX3" s="48"/>
      <c r="AY3" s="48"/>
    </row>
    <row r="4" spans="1:55" ht="19.5" customHeight="1" thickBot="1">
      <c r="A4" s="167"/>
      <c r="B4" s="168" t="s">
        <v>106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Z4" s="10"/>
      <c r="AI4" s="38">
        <v>0</v>
      </c>
      <c r="AJ4" s="136" t="s">
        <v>37</v>
      </c>
      <c r="AK4" s="205" t="s">
        <v>85</v>
      </c>
      <c r="AL4" s="205"/>
      <c r="AM4" s="205" t="s">
        <v>86</v>
      </c>
      <c r="AN4" s="205"/>
      <c r="AO4" s="205" t="s">
        <v>84</v>
      </c>
      <c r="AP4" s="205"/>
      <c r="AQ4" s="205"/>
      <c r="AR4" s="205"/>
      <c r="AS4" s="205"/>
      <c r="AT4" s="47" t="s">
        <v>80</v>
      </c>
      <c r="AU4" s="108" t="s">
        <v>77</v>
      </c>
      <c r="AV4" s="69" t="s">
        <v>38</v>
      </c>
      <c r="AW4" s="53" t="s">
        <v>39</v>
      </c>
      <c r="AX4" s="70" t="s">
        <v>40</v>
      </c>
      <c r="AY4" s="70" t="s">
        <v>170</v>
      </c>
      <c r="AZ4" s="204" t="s">
        <v>98</v>
      </c>
      <c r="BA4" s="204"/>
      <c r="BB4" s="204"/>
      <c r="BC4" t="s">
        <v>104</v>
      </c>
    </row>
    <row r="5" spans="1:55" ht="19.5" customHeight="1" thickBot="1">
      <c r="A5" s="169"/>
      <c r="B5" s="170" t="s">
        <v>97</v>
      </c>
      <c r="C5" s="206">
        <f>IF(A6="","",VLOOKUP(A6,Seznam!$A$5:$E$244,4,1))</f>
      </c>
      <c r="D5" s="207" t="e">
        <v>#REF!</v>
      </c>
      <c r="E5" s="207" t="e">
        <v>#REF!</v>
      </c>
      <c r="F5" s="207" t="e">
        <v>#REF!</v>
      </c>
      <c r="G5" s="207" t="e">
        <v>#REF!</v>
      </c>
      <c r="H5" s="206">
        <f>IF(A8="","",VLOOKUP(A8,Seznam!$A$5:$E$244,4,1))</f>
      </c>
      <c r="I5" s="207" t="e">
        <v>#REF!</v>
      </c>
      <c r="J5" s="207" t="e">
        <v>#REF!</v>
      </c>
      <c r="K5" s="207" t="e">
        <v>#REF!</v>
      </c>
      <c r="L5" s="207" t="e">
        <v>#REF!</v>
      </c>
      <c r="M5" s="206">
        <f>IF(A10="","",VLOOKUP(A10,Seznam!$A$5:$E$244,4,1))</f>
      </c>
      <c r="N5" s="207" t="e">
        <v>#REF!</v>
      </c>
      <c r="O5" s="207" t="e">
        <v>#REF!</v>
      </c>
      <c r="P5" s="207" t="e">
        <v>#REF!</v>
      </c>
      <c r="Q5" s="207" t="e">
        <v>#REF!</v>
      </c>
      <c r="R5" s="206">
        <f>IF(A12="","",VLOOKUP(A12,Seznam!$A$5:$E$244,4,1))</f>
      </c>
      <c r="S5" s="207" t="e">
        <v>#REF!</v>
      </c>
      <c r="T5" s="207" t="e">
        <v>#REF!</v>
      </c>
      <c r="U5" s="207" t="e">
        <v>#REF!</v>
      </c>
      <c r="V5" s="207" t="e">
        <v>#REF!</v>
      </c>
      <c r="W5" s="171" t="s">
        <v>9</v>
      </c>
      <c r="X5" s="208" t="s">
        <v>99</v>
      </c>
      <c r="Y5" s="208"/>
      <c r="Z5" s="208"/>
      <c r="AA5" s="171" t="s">
        <v>10</v>
      </c>
      <c r="AB5" s="209" t="s">
        <v>100</v>
      </c>
      <c r="AC5" s="210"/>
      <c r="AD5" s="211"/>
      <c r="AE5" s="173" t="s">
        <v>103</v>
      </c>
      <c r="AF5" s="173" t="s">
        <v>101</v>
      </c>
      <c r="AG5" s="173" t="s">
        <v>102</v>
      </c>
      <c r="AH5" s="38"/>
      <c r="AI5" s="38">
        <f>IF($AK5="",$AI4,IF($AM5="",$AI4,$AI4+1))</f>
        <v>0</v>
      </c>
      <c r="AJ5" s="38" t="s">
        <v>122</v>
      </c>
      <c r="AK5" s="109">
        <f>IF(A6="","",A6)</f>
      </c>
      <c r="AL5" s="110" t="str">
        <f>IF(AK5="","",VLOOKUP(AK5,Seznam!$A$5:$E$244,2,1))&amp;" "&amp;IF(AK5="","",VLOOKUP(AK5,Seznam!$A$5:$E$244,3,1))</f>
        <v> </v>
      </c>
      <c r="AM5" s="110">
        <f>IF(A12="","",A12)</f>
      </c>
      <c r="AN5" s="110" t="str">
        <f>IF(AM5="","",VLOOKUP(AM5,Seznam!$A$5:$E$244,2,1))&amp;" "&amp;IF(AM5="","",VLOOKUP(AM5,Seznam!$A$5:$E$244,3,1))</f>
        <v> </v>
      </c>
      <c r="AO5" s="126"/>
      <c r="AP5" s="112"/>
      <c r="AQ5" s="112"/>
      <c r="AR5" s="112"/>
      <c r="AS5" s="112"/>
      <c r="AT5" s="131"/>
      <c r="AU5" s="65" t="s">
        <v>44</v>
      </c>
      <c r="AV5" s="54" t="str">
        <f>IF($AU5="","",IF($AU5="1",Seznam!$H$3,Seznam!$J$3))</f>
        <v>14.9.2014</v>
      </c>
      <c r="AW5" s="64"/>
      <c r="AX5" s="75"/>
      <c r="AY5" s="180">
        <f>IF(A12="","",IF(A10="","",A10))</f>
      </c>
      <c r="AZ5">
        <f>IF($AO5="",IF($AT5="-wo",2,0),IF(COUNTIF($AO5:$AS5,"&gt;0")&gt;COUNTIF($AO5:$AS5,"&lt;0"),2,1))</f>
        <v>0</v>
      </c>
      <c r="BA5">
        <f>IF($AO8="",IF($AT8="-wo",2,0),IF(COUNTIF($AO8:$AS8,"&gt;0")&gt;COUNTIF($AO8:$AS8,"&lt;0"),2,1))</f>
        <v>0</v>
      </c>
      <c r="BB5">
        <f>IF($AO10="",IF($AT10="wo",2,0),IF(COUNTIF($AO10:$AS10,"&lt;0")&gt;COUNTIF($AO10:$AS10,"&gt;0"),2,1))</f>
        <v>0</v>
      </c>
      <c r="BC5">
        <f>IF($AA6=1,$A6,IF($AA8=1,$A8,IF($AA10=1,$A10,IF($AA12=1,$A12,""))))</f>
      </c>
    </row>
    <row r="6" spans="1:55" ht="19.5" customHeight="1" thickBot="1">
      <c r="A6" s="162"/>
      <c r="B6" s="166" t="str">
        <f>IF(A6="","",VLOOKUP(A6,Seznam!$A$5:$E$244,2,1))&amp;" "&amp;IF(A6="","",VLOOKUP(A6,Seznam!$A$5:$E$244,3,1))</f>
        <v> </v>
      </c>
      <c r="C6" s="165" t="str">
        <f>IF(H6="",IF(M6="",IF(R6="","NE","ANO"),"ANO"),"ANO")</f>
        <v>NE</v>
      </c>
      <c r="D6" s="152"/>
      <c r="E6" s="153"/>
      <c r="F6" s="152"/>
      <c r="G6" s="154"/>
      <c r="H6" s="197">
        <f>IF($AO8="",IF($AT8="","",IF($AT8="wo",0,CEILING($AM$1/2,1))),COUNTIF($AO8:$AS8,"&gt;0"))</f>
      </c>
      <c r="I6" s="197"/>
      <c r="J6" s="30" t="s">
        <v>11</v>
      </c>
      <c r="K6" s="198">
        <f>IF($AO8="",IF($AT8="","",IF($AT8="wo",CEILING($AM$1/2,1),0)),COUNTIF($AO8:$AS8,"&lt;0"))</f>
      </c>
      <c r="L6" s="198"/>
      <c r="M6" s="197">
        <f>IF($AO10="",IF($AT10="","",IF($AT10="wo",CEILING($AM$1/2,1),0)),COUNTIF($AO10:$AS10,"&lt;0"))</f>
      </c>
      <c r="N6" s="197"/>
      <c r="O6" s="30" t="s">
        <v>11</v>
      </c>
      <c r="P6" s="198">
        <f>IF($AO10="",IF($AT10="","",IF($AT10="wo",0,CEILING($AM$1/2,1))),COUNTIF($AO10:$AS10,"&gt;0"))</f>
      </c>
      <c r="Q6" s="198"/>
      <c r="R6" s="197">
        <f>IF($AO5="",IF($AT5="","",IF($AT5="wo",0,CEILING($AM$1/2,1))),COUNTIF($AO5:$AS5,"&gt;0"))</f>
      </c>
      <c r="S6" s="197"/>
      <c r="T6" s="30" t="s">
        <v>11</v>
      </c>
      <c r="U6" s="198">
        <f>IF($AO5="",IF($AT5="","",IF($AT5="wo",CEILING($AM$1/2,1),0)),COUNTIF($AO5:$AS5,"&lt;0"))</f>
      </c>
      <c r="V6" s="198"/>
      <c r="W6" s="199">
        <f>IF(C6="ANO",AZ5+BA5+BB5,"")</f>
      </c>
      <c r="X6" s="12">
        <f>IF(C6="ANO",IF(H6="",0,H6)+IF(M6="",0,M6)+IF(R6="",0,R6),"")</f>
      </c>
      <c r="Y6" s="13" t="s">
        <v>11</v>
      </c>
      <c r="Z6" s="14">
        <f>IF(C6="ANO",IF(K6="",0,K6)+IF(P6="",0,P6)+IF(U6="",0,U6),"")</f>
      </c>
      <c r="AA6" s="200"/>
      <c r="AB6" s="2">
        <f>IF(A6="","",VLOOKUP(A6,Seznam!$A$5:$E$244,4,1))</f>
      </c>
      <c r="AC6" s="3" t="s">
        <v>12</v>
      </c>
      <c r="AD6" s="2">
        <f>IF(A12="","",VLOOKUP(A12,Seznam!$A$5:$E$244,4,1))</f>
      </c>
      <c r="AE6" s="2" t="str">
        <f>IF($AV5="","",$AV5)</f>
        <v>14.9.2014</v>
      </c>
      <c r="AF6" s="3">
        <f>IF($AW5="","",$AW5)</f>
      </c>
      <c r="AG6" s="2">
        <f>IF($AX5="","",$AX5)</f>
      </c>
      <c r="AI6" s="38">
        <f aca="true" t="shared" si="0" ref="AI6:AI43">IF($AK6="",$AI5,IF($AM6="",$AI5,$AI5+1))</f>
        <v>0</v>
      </c>
      <c r="AJ6" s="38" t="s">
        <v>122</v>
      </c>
      <c r="AK6" s="114">
        <f>IF(A8="","",A8)</f>
      </c>
      <c r="AL6" s="115" t="str">
        <f>IF(AK6="","",VLOOKUP(AK6,Seznam!$A$5:$E$244,2,1))&amp;" "&amp;IF(AK6="","",VLOOKUP(AK6,Seznam!$A$5:$E$244,3,1))</f>
        <v> </v>
      </c>
      <c r="AM6" s="115">
        <f>IF(A10="","",A10)</f>
      </c>
      <c r="AN6" s="115" t="str">
        <f>IF(AM6="","",VLOOKUP(AM6,Seznam!$A$5:$E$244,2,1))&amp;" "&amp;IF(AM6="","",VLOOKUP(AM6,Seznam!$A$5:$E$244,3,1))</f>
        <v> </v>
      </c>
      <c r="AO6" s="116"/>
      <c r="AP6" s="117"/>
      <c r="AQ6" s="117"/>
      <c r="AR6" s="117"/>
      <c r="AS6" s="117"/>
      <c r="AT6" s="163"/>
      <c r="AU6" s="65" t="s">
        <v>44</v>
      </c>
      <c r="AV6" s="54" t="str">
        <f>IF($AU6="","",IF($AU6="1",Seznam!$H$3,Seznam!$J$3))</f>
        <v>14.9.2014</v>
      </c>
      <c r="AW6" s="64"/>
      <c r="AX6" s="75"/>
      <c r="AY6" s="180">
        <f>IF(A12="",IF(A6="","",A6),A12)</f>
      </c>
      <c r="AZ6">
        <f>IF($AO6="",IF($AT6="-wo",2,0),IF(COUNTIF($AO6:$AS6,"&gt;0")&gt;COUNTIF($AO6:$AS6,"&lt;0"),2,1))</f>
        <v>0</v>
      </c>
      <c r="BA6">
        <f>IF($AO8="",IF($AT8="wo",2,0),IF(COUNTIF($AO8:$AS8,"&lt;0")&gt;COUNTIF($AO8:$AS8,"&gt;0"),2,1))</f>
        <v>0</v>
      </c>
      <c r="BB6">
        <f>IF($AO9="",IF($AT9="-wo",2,0),IF(COUNTIF($AO9:$AS9,"&gt;0")&gt;COUNTIF($AO9:$AS9,"&lt;0"),2,1))</f>
        <v>0</v>
      </c>
      <c r="BC6">
        <f>IF($AA6=2,$A6,IF($AA8=2,$A8,IF($AA10=2,$A10,IF($AA12=2,$A12,""))))</f>
      </c>
    </row>
    <row r="7" spans="1:55" ht="19.5" customHeight="1" thickBot="1">
      <c r="A7" s="16"/>
      <c r="B7" s="17">
        <f>IF(A6="","",VLOOKUP(A6,Seznam!$A$5:$E$244,5,1))</f>
      </c>
      <c r="C7" s="155"/>
      <c r="D7" s="155"/>
      <c r="E7" s="155"/>
      <c r="F7" s="155"/>
      <c r="G7" s="155"/>
      <c r="H7" s="201">
        <f>IF($AO8="",IF($AT8="","","W.O."),AO8&amp;",  "&amp;AP8&amp;",  "&amp;AQ8&amp;IF(AR8="","",",  "&amp;AR8)&amp;IF(AS8="","",",  "&amp;AS8))</f>
      </c>
      <c r="I7" s="202"/>
      <c r="J7" s="202"/>
      <c r="K7" s="202"/>
      <c r="L7" s="203"/>
      <c r="M7" s="201">
        <f>IF($AO10="",IF($AT10="","","W.O."),-AO10&amp;",  "&amp;-AP10&amp;",  "&amp;-AQ10&amp;IF(AR10="","",",  "&amp;-AR10)&amp;IF(AS10="","",",  "&amp;-AS10))</f>
      </c>
      <c r="N7" s="202"/>
      <c r="O7" s="202"/>
      <c r="P7" s="202"/>
      <c r="Q7" s="203"/>
      <c r="R7" s="201">
        <f>IF($AO5="",IF($AT5="","","W.O."),AO5&amp;",  "&amp;AP5&amp;",  "&amp;AQ5&amp;IF(AR5="","",",  "&amp;AR5)&amp;IF(AS5="","",",  "&amp;AS5))</f>
      </c>
      <c r="S7" s="202"/>
      <c r="T7" s="202"/>
      <c r="U7" s="202"/>
      <c r="V7" s="203"/>
      <c r="W7" s="199">
        <f>IF(B7="ANO",IF(G7="",0,G7)+IF(L7="",0,L7)+IF(Q7="",0,Q7),"")</f>
      </c>
      <c r="X7" s="18"/>
      <c r="Y7" s="19"/>
      <c r="Z7" s="20"/>
      <c r="AA7" s="200"/>
      <c r="AB7" s="2">
        <f>IF(A8="","",VLOOKUP(A8,Seznam!$A$5:$E$244,4,1))</f>
      </c>
      <c r="AC7" s="3" t="s">
        <v>12</v>
      </c>
      <c r="AD7" s="2">
        <f>IF(A10="","",VLOOKUP(A10,Seznam!$A$5:$E$244,4,1))</f>
      </c>
      <c r="AE7" s="2" t="str">
        <f>IF($AV6="","",$AV6)</f>
        <v>14.9.2014</v>
      </c>
      <c r="AF7" s="3">
        <f>IF($AW6="","",$AW6)</f>
      </c>
      <c r="AG7" s="2">
        <f>IF($AX6="","",$AX6)</f>
      </c>
      <c r="AI7" s="38">
        <f t="shared" si="0"/>
        <v>0</v>
      </c>
      <c r="AJ7" s="38" t="s">
        <v>123</v>
      </c>
      <c r="AK7" s="114">
        <f>IF(A12="","",A12)</f>
      </c>
      <c r="AL7" s="115" t="str">
        <f>IF(AK7="","",VLOOKUP(AK7,Seznam!$A$5:$E$244,2,1))&amp;" "&amp;IF(AK7="","",VLOOKUP(AK7,Seznam!$A$5:$E$244,3,1))</f>
        <v> </v>
      </c>
      <c r="AM7" s="115">
        <f>IF(A10="","",A10)</f>
      </c>
      <c r="AN7" s="115" t="str">
        <f>IF(AM7="","",VLOOKUP(AM7,Seznam!$A$5:$E$244,2,1))&amp;" "&amp;IF(AM7="","",VLOOKUP(AM7,Seznam!$A$5:$E$244,3,1))</f>
        <v> </v>
      </c>
      <c r="AO7" s="116"/>
      <c r="AP7" s="117"/>
      <c r="AQ7" s="117"/>
      <c r="AR7" s="117"/>
      <c r="AS7" s="117"/>
      <c r="AT7" s="163"/>
      <c r="AU7" s="65" t="s">
        <v>44</v>
      </c>
      <c r="AV7" s="54" t="str">
        <f>IF($AU7="","",IF($AU7="1",Seznam!$H$3,Seznam!$J$3))</f>
        <v>14.9.2014</v>
      </c>
      <c r="AW7" s="64"/>
      <c r="AX7" s="75"/>
      <c r="AY7" s="180">
        <f>IF(A12="","",IF(A8="","",A8))</f>
      </c>
      <c r="AZ7">
        <f>IF($AO6="",IF($AT6="wo",2,0),IF(COUNTIF($AO6:$AS6,"&lt;0")&gt;COUNTIF($AO6:$AS6,"&gt;0"),2,1))</f>
        <v>0</v>
      </c>
      <c r="BA7">
        <f>IF($AO7="",IF($AT7="wo",2,0),IF(COUNTIF($AO7:$AS7,"&lt;0")&gt;COUNTIF($AO7:$AS7,"&gt;0"),2,1))</f>
        <v>0</v>
      </c>
      <c r="BB7">
        <f>IF($AO10="",IF($AT10="-wo",2,0),IF(COUNTIF($AO10:$AS10,"&gt;0")&gt;COUNTIF($AO10:$AS10,"&lt;0"),2,1))</f>
        <v>0</v>
      </c>
      <c r="BC7">
        <f>IF($AA6=3,$A6,IF($AA8=3,$A8,IF($AA10=3,$A10,IF($AA12=3,$A12,""))))</f>
      </c>
    </row>
    <row r="8" spans="1:55" ht="19.5" customHeight="1" thickBot="1">
      <c r="A8" s="162"/>
      <c r="B8" s="11" t="str">
        <f>IF(A8="","",VLOOKUP(A8,Seznam!$A$5:$E$244,2,1))&amp;" "&amp;IF(A8="","",VLOOKUP(A8,Seznam!$A$5:$E$244,3,1))</f>
        <v> </v>
      </c>
      <c r="C8" s="197">
        <f>IF($AO8="",IF($AT8="","",IF($AT8="wo",CEILING($AM$1/2,1),0)),COUNTIF($AO8:$AS8,"&lt;0"))</f>
      </c>
      <c r="D8" s="197"/>
      <c r="E8" s="30" t="s">
        <v>11</v>
      </c>
      <c r="F8" s="198">
        <f>IF($AO8="",IF($AT8="","",IF($AT8="wo",0,CEILING($AM$1/2,1))),COUNTIF($AO8:$AS8,"&gt;0"))</f>
      </c>
      <c r="G8" s="198"/>
      <c r="H8" s="165" t="str">
        <f>IF(M8="",IF(R8="",IF(C8="","NE","ANO"),"ANO"),"ANO")</f>
        <v>NE</v>
      </c>
      <c r="I8" s="152"/>
      <c r="J8" s="153"/>
      <c r="K8" s="152"/>
      <c r="L8" s="154"/>
      <c r="M8" s="197">
        <f>IF($AO6="",IF($AT6="","",IF($AT6="wo",0,CEILING($AM$1/2,1))),COUNTIF($AO6:$AS6,"&gt;0"))</f>
      </c>
      <c r="N8" s="197"/>
      <c r="O8" s="30" t="s">
        <v>11</v>
      </c>
      <c r="P8" s="198">
        <f>IF($AO6="",IF($AT6="","",IF($AT6="wo",CEILING($AM$1/2,1),0)),COUNTIF($AO6:$AS6,"&lt;0"))</f>
      </c>
      <c r="Q8" s="198"/>
      <c r="R8" s="197">
        <f>IF($AO9="",IF($AT9="","",IF($AT9="wo",0,CEILING($AM$1/2,1))),COUNTIF($AO9:$AS9,"&gt;0"))</f>
      </c>
      <c r="S8" s="197"/>
      <c r="T8" s="30" t="s">
        <v>11</v>
      </c>
      <c r="U8" s="198">
        <f>IF($AO9="",IF($AT9="","",IF($AT9="wo",CEILING($AM$1/2,1),0)),COUNTIF($AO9:$AS9,"&lt;0"))</f>
      </c>
      <c r="V8" s="198"/>
      <c r="W8" s="199">
        <f>IF(H8="ANO",AZ6+BA6+BB6,"")</f>
      </c>
      <c r="X8" s="12">
        <f>IF(H8="ANO",IF(C8="",0,C8)+IF(M8="",0,M8)+IF(R8="",0,R8),"")</f>
      </c>
      <c r="Y8" s="13" t="s">
        <v>11</v>
      </c>
      <c r="Z8" s="14">
        <f>IF(H8="ANO",IF(F8="",0,F8)+IF(P8="",0,P8)+IF(U8="",0,U8),"")</f>
      </c>
      <c r="AA8" s="200"/>
      <c r="AB8" s="2">
        <f>IF(A12="","",VLOOKUP(A12,Seznam!$A$5:$E$244,4,1))</f>
      </c>
      <c r="AC8" s="3" t="s">
        <v>12</v>
      </c>
      <c r="AD8" s="2">
        <f>IF(A10="","",VLOOKUP(A10,Seznam!$A$5:$E$244,4,1))</f>
      </c>
      <c r="AE8" s="2" t="str">
        <f>IF($AV7="","",$AV7)</f>
        <v>14.9.2014</v>
      </c>
      <c r="AF8" s="3">
        <f>IF($AW7="","",$AW7)</f>
      </c>
      <c r="AG8" s="2">
        <f>IF($AX7="","",$AX7)</f>
      </c>
      <c r="AI8" s="38">
        <f t="shared" si="0"/>
        <v>0</v>
      </c>
      <c r="AJ8" s="108" t="s">
        <v>123</v>
      </c>
      <c r="AK8" s="114">
        <f>IF(A6="","",A6)</f>
      </c>
      <c r="AL8" s="115" t="str">
        <f>IF(AK8="","",VLOOKUP(AK8,Seznam!$A$5:$E$244,2,1))&amp;" "&amp;IF(AK8="","",VLOOKUP(AK8,Seznam!$A$5:$E$244,3,1))</f>
        <v> </v>
      </c>
      <c r="AM8" s="115">
        <f>IF(A8="","",A8)</f>
      </c>
      <c r="AN8" s="115" t="str">
        <f>IF(AM8="","",VLOOKUP(AM8,Seznam!$A$5:$E$244,2,1))&amp;" "&amp;IF(AM8="","",VLOOKUP(AM8,Seznam!$A$5:$E$244,3,1))</f>
        <v> </v>
      </c>
      <c r="AO8" s="116"/>
      <c r="AP8" s="117"/>
      <c r="AQ8" s="117"/>
      <c r="AR8" s="117"/>
      <c r="AS8" s="117"/>
      <c r="AT8" s="163"/>
      <c r="AU8" s="65" t="s">
        <v>44</v>
      </c>
      <c r="AV8" s="54" t="str">
        <f>IF($AU8="","",IF($AU8="1",Seznam!$H$3,Seznam!$J$3))</f>
        <v>14.9.2014</v>
      </c>
      <c r="AW8" s="64"/>
      <c r="AX8" s="75"/>
      <c r="AY8" s="180">
        <f>IF(A10="","",A10)</f>
      </c>
      <c r="AZ8">
        <f>IF($AO5="",IF($AT5="wo",2,0),IF(COUNTIF($AO5:$AS5,"&lt;0")&gt;COUNTIF($AO5:$AS5,"&gt;0"),2,1))</f>
        <v>0</v>
      </c>
      <c r="BA8">
        <f>IF($AO7="",IF($AT7="-wo",2,0),IF(COUNTIF($AO7:$AS7,"&gt;0")&gt;COUNTIF($AO7:$AS7,"&lt;0"),2,1))</f>
        <v>0</v>
      </c>
      <c r="BB8">
        <f>IF($AO9="",IF($AT9="wo",2,0),IF(COUNTIF($AO9:$AS9,"&lt;0")&gt;COUNTIF($AO9:$AS9,"&gt;0"),2,1))</f>
        <v>0</v>
      </c>
      <c r="BC8">
        <f>IF($AA6=4,$A6,IF($AA8=4,$A8,IF($AA10=4,$A10,IF($AA12=4,$A12,""))))</f>
      </c>
    </row>
    <row r="9" spans="1:51" ht="19.5" customHeight="1" thickBot="1">
      <c r="A9" s="16"/>
      <c r="B9" s="17">
        <f>IF(A8="","",VLOOKUP(A8,Seznam!$A$5:$E$244,5,1))</f>
      </c>
      <c r="C9" s="201">
        <f>IF($AO8="",IF($AT8="","","W.O."),-AO8&amp;",  "&amp;-AP8&amp;",  "&amp;-AQ8&amp;IF(AR8="","",",  "&amp;-AR8)&amp;IF(AS8="","",",  "&amp;-AS8))</f>
      </c>
      <c r="D9" s="202"/>
      <c r="E9" s="202"/>
      <c r="F9" s="202"/>
      <c r="G9" s="203"/>
      <c r="H9" s="155"/>
      <c r="I9" s="155"/>
      <c r="J9" s="155"/>
      <c r="K9" s="155"/>
      <c r="L9" s="155"/>
      <c r="M9" s="201">
        <f>IF($AO6="",IF($AT6="","","W.O."),AO6&amp;",  "&amp;AP6&amp;",  "&amp;AQ6&amp;IF(AR6="","",",  "&amp;AR6)&amp;IF(AS6="","",",  "&amp;AS6))</f>
      </c>
      <c r="N9" s="202"/>
      <c r="O9" s="202"/>
      <c r="P9" s="202"/>
      <c r="Q9" s="203"/>
      <c r="R9" s="201">
        <f>IF($AO9="",IF($AT9="","","W.O."),AO9&amp;",  "&amp;AP9&amp;",  "&amp;AQ9&amp;IF(AR9="","",",  "&amp;AR9)&amp;IF(AS9="","",",  "&amp;AS9))</f>
      </c>
      <c r="S9" s="202"/>
      <c r="T9" s="202"/>
      <c r="U9" s="202"/>
      <c r="V9" s="203"/>
      <c r="W9" s="199">
        <f>IF(B9="ANO",IF(G9="",0,G9)+IF(L9="",0,L9)+IF(Q9="",0,Q9),"")</f>
      </c>
      <c r="X9" s="18"/>
      <c r="Y9" s="19"/>
      <c r="Z9" s="20"/>
      <c r="AA9" s="200"/>
      <c r="AB9" s="2">
        <f>IF(A6="","",VLOOKUP(A6,Seznam!$A$5:$E$244,4,1))</f>
      </c>
      <c r="AC9" s="3" t="s">
        <v>12</v>
      </c>
      <c r="AD9" s="2">
        <f>IF(A8="","",VLOOKUP(A8,Seznam!$A$5:$E$244,4,1))</f>
      </c>
      <c r="AE9" s="2" t="str">
        <f>IF($AV8="","",$AV8)</f>
        <v>14.9.2014</v>
      </c>
      <c r="AF9" s="3">
        <f>IF($AW8="","",$AW8)</f>
      </c>
      <c r="AG9" s="2">
        <f>IF($AX8="","",$AX8)</f>
      </c>
      <c r="AI9" s="38">
        <f t="shared" si="0"/>
        <v>0</v>
      </c>
      <c r="AJ9" s="108" t="s">
        <v>124</v>
      </c>
      <c r="AK9" s="114">
        <f>IF(A8="","",A8)</f>
      </c>
      <c r="AL9" s="115" t="str">
        <f>IF(AK9="","",VLOOKUP(AK9,Seznam!$A$5:$E$244,2,1))&amp;" "&amp;IF(AK9="","",VLOOKUP(AK9,Seznam!$A$5:$E$244,3,1))</f>
        <v> </v>
      </c>
      <c r="AM9" s="115">
        <f>IF(A12="","",A12)</f>
      </c>
      <c r="AN9" s="115" t="str">
        <f>IF(AM9="","",VLOOKUP(AM9,Seznam!$A$5:$E$244,2,1))&amp;" "&amp;IF(AM9="","",VLOOKUP(AM9,Seznam!$A$5:$E$244,3,1))</f>
        <v> </v>
      </c>
      <c r="AO9" s="116"/>
      <c r="AP9" s="117"/>
      <c r="AQ9" s="117"/>
      <c r="AR9" s="117"/>
      <c r="AS9" s="117"/>
      <c r="AT9" s="163"/>
      <c r="AU9" s="65" t="s">
        <v>44</v>
      </c>
      <c r="AV9" s="54" t="str">
        <f>IF($AU9="","",IF($AU9="1",Seznam!$H$3,Seznam!$J$3))</f>
        <v>14.9.2014</v>
      </c>
      <c r="AW9" s="64"/>
      <c r="AX9" s="75"/>
      <c r="AY9" s="180">
        <f>IF(A12="","",IF(A6="","",A6))</f>
      </c>
    </row>
    <row r="10" spans="1:51" ht="19.5" customHeight="1" thickBot="1">
      <c r="A10" s="162"/>
      <c r="B10" s="11" t="str">
        <f>IF(A10="","",VLOOKUP(A10,Seznam!$A$5:$E$244,2,1))&amp;" "&amp;IF(A10="","",VLOOKUP(A10,Seznam!$A$5:$E$244,3,1))</f>
        <v> </v>
      </c>
      <c r="C10" s="197">
        <f>IF($AO10="",IF($AT10="","",IF($AT10="wo",0,CEILING($AM$1/2,1))),COUNTIF($AO10:$AS10,"&gt;0"))</f>
      </c>
      <c r="D10" s="197"/>
      <c r="E10" s="30" t="s">
        <v>11</v>
      </c>
      <c r="F10" s="198">
        <f>IF($AO10="",IF($AT10="","",IF($AT10="wo",CEILING($AM$1/2,1),0)),COUNTIF($AO10:$AS10,"&lt;0"))</f>
      </c>
      <c r="G10" s="198"/>
      <c r="H10" s="197">
        <f>IF($AO6="",IF($AT6="","",IF($AT6="wo",CEILING($AM$1/2,1),0)),COUNTIF($AO6:$AS6,"&lt;0"))</f>
      </c>
      <c r="I10" s="197"/>
      <c r="J10" s="30" t="s">
        <v>11</v>
      </c>
      <c r="K10" s="198">
        <f>IF($AO6="",IF($AT6="","",IF($AT6="wo",0,CEILING($AM$1/2,1))),COUNTIF($AO6:$AS6,"&gt;0"))</f>
      </c>
      <c r="L10" s="198"/>
      <c r="M10" s="165" t="str">
        <f>IF(R10="",IF(C10="",IF(H10="","NE","ANO"),"ANO"),"ANO")</f>
        <v>NE</v>
      </c>
      <c r="N10" s="152"/>
      <c r="O10" s="153"/>
      <c r="P10" s="152"/>
      <c r="Q10" s="154"/>
      <c r="R10" s="197">
        <f>IF($AO7="",IF($AT7="","",IF($AT7="wo",CEILING($AM$1/2,1),0)),COUNTIF($AO7:$AS7,"&lt;0"))</f>
      </c>
      <c r="S10" s="197"/>
      <c r="T10" s="30" t="s">
        <v>11</v>
      </c>
      <c r="U10" s="198">
        <f>IF($AO7="",IF($AT7="","",IF($AT7="wo",0,CEILING($AM$1/2,1))),COUNTIF($AO7:$AS7,"&gt;0"))</f>
      </c>
      <c r="V10" s="198"/>
      <c r="W10" s="199">
        <f>IF(M10="ANO",AZ7+BA7+BB7,"")</f>
      </c>
      <c r="X10" s="12">
        <f>IF(M10="ANO",IF(H10="",0,H10)+IF(C10="",0,C10)+IF(R10="",0,R10),"")</f>
      </c>
      <c r="Y10" s="13" t="s">
        <v>11</v>
      </c>
      <c r="Z10" s="14">
        <f>IF(M10="ANO",IF(K10="",0,K10)+IF(F10="",0,F10)+IF(U10="",0,U10),"")</f>
      </c>
      <c r="AA10" s="200"/>
      <c r="AB10" s="2">
        <f>IF(A8="","",VLOOKUP(A8,Seznam!$A$5:$E$244,4,1))</f>
      </c>
      <c r="AC10" s="3" t="s">
        <v>12</v>
      </c>
      <c r="AD10" s="2">
        <f>IF(A12="","",VLOOKUP(A12,Seznam!$A$5:$E$244,4,1))</f>
      </c>
      <c r="AE10" s="2" t="str">
        <f>IF($AV9="","",$AV9)</f>
        <v>14.9.2014</v>
      </c>
      <c r="AF10" s="3">
        <f>IF($AW9="","",$AW9)</f>
      </c>
      <c r="AG10" s="2">
        <f>IF($AX9="","",$AX9)</f>
      </c>
      <c r="AI10" s="38">
        <f t="shared" si="0"/>
        <v>0</v>
      </c>
      <c r="AJ10" s="108" t="s">
        <v>124</v>
      </c>
      <c r="AK10" s="119">
        <f>IF(A10="","",A10)</f>
      </c>
      <c r="AL10" s="120" t="str">
        <f>IF(AK10="","",VLOOKUP(AK10,Seznam!$A$5:$E$244,2,1))&amp;" "&amp;IF(AK10="","",VLOOKUP(AK10,Seznam!$A$5:$E$244,3,1))</f>
        <v> </v>
      </c>
      <c r="AM10" s="120">
        <f>IF(A6="","",A6)</f>
      </c>
      <c r="AN10" s="120" t="str">
        <f>IF(AM10="","",VLOOKUP(AM10,Seznam!$A$5:$E$244,2,1))&amp;" "&amp;IF(AM10="","",VLOOKUP(AM10,Seznam!$A$5:$E$244,3,1))</f>
        <v> </v>
      </c>
      <c r="AO10" s="121"/>
      <c r="AP10" s="122"/>
      <c r="AQ10" s="122"/>
      <c r="AR10" s="122"/>
      <c r="AS10" s="122"/>
      <c r="AT10" s="164"/>
      <c r="AU10" s="65" t="s">
        <v>44</v>
      </c>
      <c r="AV10" s="54" t="str">
        <f>IF($AU10="","",IF($AU10="1",Seznam!$H$3,Seznam!$J$3))</f>
        <v>14.9.2014</v>
      </c>
      <c r="AW10" s="64"/>
      <c r="AX10" s="75"/>
      <c r="AY10" s="180">
        <f>IF(A12="",IF(A8="","",A8),A12)</f>
      </c>
    </row>
    <row r="11" spans="1:48" ht="19.5" customHeight="1" thickBot="1">
      <c r="A11" s="16"/>
      <c r="B11" s="17">
        <f>IF(A10="","",VLOOKUP(A10,Seznam!$A$5:$E$244,5,1))</f>
      </c>
      <c r="C11" s="201">
        <f>IF($AO10="",IF($AT10="","","W.O."),AO10&amp;",  "&amp;AP10&amp;",  "&amp;AQ10&amp;IF(AR10="","",",  "&amp;AR10)&amp;IF(AS10="","",",  "&amp;AS10))</f>
      </c>
      <c r="D11" s="202"/>
      <c r="E11" s="202"/>
      <c r="F11" s="202"/>
      <c r="G11" s="203"/>
      <c r="H11" s="201">
        <f>IF($AO6="",IF($AT6="","","W.O."),-AO6&amp;",  "&amp;-AP6&amp;",  "&amp;-AQ6&amp;IF(AR6="","",",  "&amp;-AR6)&amp;IF(AS6="","",",  "&amp;-AS6))</f>
      </c>
      <c r="I11" s="202"/>
      <c r="J11" s="202"/>
      <c r="K11" s="202"/>
      <c r="L11" s="203"/>
      <c r="M11" s="155"/>
      <c r="N11" s="155"/>
      <c r="O11" s="155"/>
      <c r="P11" s="155"/>
      <c r="Q11" s="155"/>
      <c r="R11" s="201">
        <f>IF($AO7="",IF($AT7="","","W.O."),-AO7&amp;",  "&amp;-AP7&amp;",  "&amp;-AQ7&amp;IF(AR7="","",",  "&amp;-AR7)&amp;IF(AS7="","",",  "&amp;-AS7))</f>
      </c>
      <c r="S11" s="202"/>
      <c r="T11" s="202"/>
      <c r="U11" s="202"/>
      <c r="V11" s="203"/>
      <c r="W11" s="199">
        <f>IF(B11="ANO",IF(G11="",0,G11)+IF(L11="",0,L11)+IF(Q11="",0,Q11),"")</f>
      </c>
      <c r="X11" s="18"/>
      <c r="Y11" s="19"/>
      <c r="Z11" s="20"/>
      <c r="AA11" s="200"/>
      <c r="AB11" s="2">
        <f>IF(A10="","",VLOOKUP(A10,Seznam!$A$5:$E$244,4,1))</f>
      </c>
      <c r="AC11" s="3" t="s">
        <v>12</v>
      </c>
      <c r="AD11" s="2">
        <f>IF(A6="","",VLOOKUP(A6,Seznam!$A$5:$E$244,4,1))</f>
      </c>
      <c r="AE11" s="2" t="str">
        <f>IF($AV10="","",$AV10)</f>
        <v>14.9.2014</v>
      </c>
      <c r="AF11" s="3">
        <f>IF($AW10="","",$AW10)</f>
      </c>
      <c r="AG11" s="2">
        <f>IF($AX10="","",$AX10)</f>
      </c>
      <c r="AI11" s="38"/>
      <c r="AT11" s="62"/>
      <c r="AU11" s="61"/>
      <c r="AV11" s="67"/>
    </row>
    <row r="12" spans="1:48" ht="19.5" customHeight="1" thickBot="1">
      <c r="A12" s="162"/>
      <c r="B12" s="11" t="str">
        <f>IF(A12="","",VLOOKUP(A12,Seznam!$A$5:$E$244,2,1))&amp;" "&amp;IF(A12="","",VLOOKUP(A12,Seznam!$A$5:$E$244,3,1))</f>
        <v> </v>
      </c>
      <c r="C12" s="197">
        <f>IF($AO5="",IF($AT5="","",IF($AT5="wo",CEILING($AM$1/2,1),0)),COUNTIF($AO5:$AS5,"&lt;0"))</f>
      </c>
      <c r="D12" s="197"/>
      <c r="E12" s="30" t="s">
        <v>11</v>
      </c>
      <c r="F12" s="198">
        <f>IF($AO5="",IF($AT5="","",IF($AT5="wo",0,CEILING($AM$1/2,1))),COUNTIF($AO5:$AS5,"&gt;0"))</f>
      </c>
      <c r="G12" s="198"/>
      <c r="H12" s="197">
        <f>IF($AO9="",IF($AT9="","",IF($AT9="wo",CEILING($AM$1/2,1),0)),COUNTIF($AO9:$AS9,"&lt;0"))</f>
      </c>
      <c r="I12" s="197"/>
      <c r="J12" s="30" t="s">
        <v>11</v>
      </c>
      <c r="K12" s="198">
        <f>IF($AO9="",IF($AT9="","",IF($AT9="wo",0,CEILING($AM$1/2,1))),COUNTIF($AO9:$AS9,"&gt;0"))</f>
      </c>
      <c r="L12" s="198"/>
      <c r="M12" s="197">
        <f>IF($AO7="",IF($AT7="","",IF($AT7="wo",0,CEILING($AM$1/2,1))),COUNTIF($AO7:$AS7,"&gt;0"))</f>
      </c>
      <c r="N12" s="197"/>
      <c r="O12" s="30" t="s">
        <v>11</v>
      </c>
      <c r="P12" s="198">
        <f>IF($AO7="",IF($AT7="","",IF($AT7="wo",CEILING($AM$1/2,1),0)),COUNTIF($AO7:$AS7,"&lt;0"))</f>
      </c>
      <c r="Q12" s="198"/>
      <c r="R12" s="165" t="str">
        <f>IF(C12="",IF(H12="",IF(M12="","NE","ANO"),"ANO"),"ANO")</f>
        <v>NE</v>
      </c>
      <c r="S12" s="156"/>
      <c r="T12" s="157"/>
      <c r="U12" s="156"/>
      <c r="V12" s="158"/>
      <c r="W12" s="199">
        <f>IF(R12="ANO",AZ8+BA8+BB8,"")</f>
      </c>
      <c r="X12" s="12">
        <f>IF(R12="ANO",IF(H12="",0,H12)+IF(M12="",0,M12)+IF(C12="",0,C12),"")</f>
      </c>
      <c r="Y12" s="13" t="s">
        <v>11</v>
      </c>
      <c r="Z12" s="14">
        <f>IF(R12="ANO",IF(K12="",0,K12)+IF(P12="",0,P12)+IF(F12="",0,F12),"")</f>
      </c>
      <c r="AA12" s="200"/>
      <c r="AB12" s="15"/>
      <c r="AC12" s="15"/>
      <c r="AD12" s="15"/>
      <c r="AE12" s="10"/>
      <c r="AF12" s="15"/>
      <c r="AG12" s="15"/>
      <c r="AI12" s="38"/>
      <c r="AU12" s="61"/>
      <c r="AV12" s="67"/>
    </row>
    <row r="13" spans="1:48" ht="19.5" customHeight="1" thickBot="1">
      <c r="A13" s="16"/>
      <c r="B13" s="17">
        <f>IF(A12="","",VLOOKUP(A12,Seznam!$A$5:$E$244,5,1))</f>
      </c>
      <c r="C13" s="201">
        <f>IF($AO5="",IF($AT5="","","W.O."),-AO5&amp;",  "&amp;-AP5&amp;",  "&amp;-AQ5&amp;IF(AR5="","",",  "&amp;-AR5)&amp;IF(AS5="","",",  "&amp;-AS5))</f>
      </c>
      <c r="D13" s="202"/>
      <c r="E13" s="202"/>
      <c r="F13" s="202"/>
      <c r="G13" s="203"/>
      <c r="H13" s="201">
        <f>IF($AO9="",IF($AT9="","","W.O."),-AO9&amp;",  "&amp;-AP9&amp;",  "&amp;-AQ9&amp;IF(AR9="","",",  "&amp;-AR9)&amp;IF(AS9="","",",  "&amp;-AS9))</f>
      </c>
      <c r="I13" s="202"/>
      <c r="J13" s="202"/>
      <c r="K13" s="202"/>
      <c r="L13" s="203"/>
      <c r="M13" s="201">
        <f>IF($AO7="",IF($AT7="","","W.O."),AO7&amp;",  "&amp;AP7&amp;",  "&amp;AQ7&amp;IF(AR7="","",",  "&amp;AR7)&amp;IF(AS7="","",",  "&amp;AS7))</f>
      </c>
      <c r="N13" s="202"/>
      <c r="O13" s="202"/>
      <c r="P13" s="202"/>
      <c r="Q13" s="203"/>
      <c r="R13" s="159"/>
      <c r="S13" s="160"/>
      <c r="T13" s="160"/>
      <c r="U13" s="160"/>
      <c r="V13" s="161"/>
      <c r="W13" s="199">
        <f>IF(B13="ANO",IF(G13="",0,G13)+IF(L13="",0,L13)+IF(Q13="",0,Q13),"")</f>
      </c>
      <c r="X13" s="18"/>
      <c r="Y13" s="19"/>
      <c r="Z13" s="20"/>
      <c r="AA13" s="200"/>
      <c r="AB13" s="15"/>
      <c r="AC13" s="15"/>
      <c r="AD13" s="15"/>
      <c r="AE13" s="10"/>
      <c r="AF13" s="15"/>
      <c r="AG13" s="15"/>
      <c r="AI13" s="38"/>
      <c r="AU13" s="61"/>
      <c r="AV13" s="67"/>
    </row>
    <row r="14" spans="1:48" ht="19.5" customHeight="1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  <c r="S14" s="24"/>
      <c r="T14" s="24"/>
      <c r="U14" s="24"/>
      <c r="V14" s="24"/>
      <c r="W14" s="23"/>
      <c r="X14" s="23"/>
      <c r="Y14" s="23"/>
      <c r="Z14" s="23"/>
      <c r="AA14" s="25"/>
      <c r="AB14" s="15"/>
      <c r="AC14" s="15"/>
      <c r="AD14" s="15"/>
      <c r="AE14" s="10"/>
      <c r="AF14" s="15"/>
      <c r="AG14" s="15"/>
      <c r="AI14" s="38"/>
      <c r="AU14" s="61"/>
      <c r="AV14" s="67"/>
    </row>
    <row r="15" spans="1:54" ht="19.5" customHeight="1" thickBot="1">
      <c r="A15" s="167"/>
      <c r="B15" s="168" t="s">
        <v>107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Z15" s="10"/>
      <c r="AI15" s="38"/>
      <c r="AJ15" s="136"/>
      <c r="AK15" s="205"/>
      <c r="AL15" s="205"/>
      <c r="AM15" s="205"/>
      <c r="AN15" s="205"/>
      <c r="AO15" s="205"/>
      <c r="AP15" s="205"/>
      <c r="AQ15" s="205"/>
      <c r="AR15" s="205"/>
      <c r="AS15" s="205"/>
      <c r="AT15" s="47"/>
      <c r="AU15" s="108"/>
      <c r="AV15" s="69"/>
      <c r="AW15" s="53"/>
      <c r="AX15" s="70"/>
      <c r="AY15" s="70"/>
      <c r="AZ15" s="204"/>
      <c r="BA15" s="204"/>
      <c r="BB15" s="204"/>
    </row>
    <row r="16" spans="1:55" ht="19.5" customHeight="1" thickBot="1">
      <c r="A16" s="169"/>
      <c r="B16" s="170" t="s">
        <v>97</v>
      </c>
      <c r="C16" s="206">
        <f>IF(A17="","",VLOOKUP(A17,Seznam!$A$5:$E$244,4,1))</f>
      </c>
      <c r="D16" s="207" t="e">
        <v>#REF!</v>
      </c>
      <c r="E16" s="207" t="e">
        <v>#REF!</v>
      </c>
      <c r="F16" s="207" t="e">
        <v>#REF!</v>
      </c>
      <c r="G16" s="207" t="e">
        <v>#REF!</v>
      </c>
      <c r="H16" s="206">
        <f>IF(A19="","",VLOOKUP(A19,Seznam!$A$5:$E$244,4,1))</f>
      </c>
      <c r="I16" s="207" t="e">
        <v>#REF!</v>
      </c>
      <c r="J16" s="207" t="e">
        <v>#REF!</v>
      </c>
      <c r="K16" s="207" t="e">
        <v>#REF!</v>
      </c>
      <c r="L16" s="207" t="e">
        <v>#REF!</v>
      </c>
      <c r="M16" s="206">
        <f>IF(A21="","",VLOOKUP(A21,Seznam!$A$5:$E$244,4,1))</f>
      </c>
      <c r="N16" s="207" t="e">
        <v>#REF!</v>
      </c>
      <c r="O16" s="207" t="e">
        <v>#REF!</v>
      </c>
      <c r="P16" s="207" t="e">
        <v>#REF!</v>
      </c>
      <c r="Q16" s="207" t="e">
        <v>#REF!</v>
      </c>
      <c r="R16" s="206">
        <f>IF(A23="","",VLOOKUP(A23,Seznam!$A$5:$E$244,4,1))</f>
      </c>
      <c r="S16" s="207" t="e">
        <v>#REF!</v>
      </c>
      <c r="T16" s="207" t="e">
        <v>#REF!</v>
      </c>
      <c r="U16" s="207" t="e">
        <v>#REF!</v>
      </c>
      <c r="V16" s="207" t="e">
        <v>#REF!</v>
      </c>
      <c r="W16" s="171" t="s">
        <v>9</v>
      </c>
      <c r="X16" s="208" t="s">
        <v>99</v>
      </c>
      <c r="Y16" s="208"/>
      <c r="Z16" s="208"/>
      <c r="AA16" s="171" t="s">
        <v>10</v>
      </c>
      <c r="AB16" s="209" t="s">
        <v>100</v>
      </c>
      <c r="AC16" s="210"/>
      <c r="AD16" s="211"/>
      <c r="AE16" s="173" t="s">
        <v>103</v>
      </c>
      <c r="AF16" s="173" t="s">
        <v>101</v>
      </c>
      <c r="AG16" s="173" t="s">
        <v>102</v>
      </c>
      <c r="AH16" s="38"/>
      <c r="AI16" s="38">
        <f>IF($AK16="",$AI10,IF($AM16="",$AI10,$AI10+1))</f>
        <v>0</v>
      </c>
      <c r="AJ16" s="38" t="s">
        <v>125</v>
      </c>
      <c r="AK16" s="109">
        <f>IF(A17="","",A17)</f>
      </c>
      <c r="AL16" s="110" t="str">
        <f>IF(AK16="","",VLOOKUP(AK16,Seznam!$A$5:$E$244,2,1))&amp;" "&amp;IF(AK16="","",VLOOKUP(AK16,Seznam!$A$5:$E$244,3,1))</f>
        <v> </v>
      </c>
      <c r="AM16" s="110">
        <f>IF(A23="","",A23)</f>
      </c>
      <c r="AN16" s="110" t="str">
        <f>IF(AM16="","",VLOOKUP(AM16,Seznam!$A$5:$E$244,2,1))&amp;" "&amp;IF(AM16="","",VLOOKUP(AM16,Seznam!$A$5:$E$244,3,1))</f>
        <v> </v>
      </c>
      <c r="AO16" s="126"/>
      <c r="AP16" s="112"/>
      <c r="AQ16" s="112"/>
      <c r="AR16" s="112"/>
      <c r="AS16" s="112"/>
      <c r="AT16" s="131"/>
      <c r="AU16" s="65" t="s">
        <v>44</v>
      </c>
      <c r="AV16" s="54" t="str">
        <f>IF($AU16="","",IF($AU16="1",Seznam!$H$3,Seznam!$J$3))</f>
        <v>14.9.2014</v>
      </c>
      <c r="AW16" s="64"/>
      <c r="AX16" s="75"/>
      <c r="AY16" s="180">
        <f>IF(A23="","",IF(A21="","",A21))</f>
      </c>
      <c r="AZ16">
        <f>IF($AO16="",IF($AT16="-wo",2,0),IF(COUNTIF($AO16:$AS16,"&gt;0")&gt;COUNTIF($AO16:$AS16,"&lt;0"),2,1))</f>
        <v>0</v>
      </c>
      <c r="BA16">
        <f>IF($AO19="",IF($AT19="-wo",2,0),IF(COUNTIF($AO19:$AS19,"&gt;0")&gt;COUNTIF($AO19:$AS19,"&lt;0"),2,1))</f>
        <v>0</v>
      </c>
      <c r="BB16">
        <f>IF($AO21="",IF($AT21="wo",2,0),IF(COUNTIF($AO21:$AS21,"&lt;0")&gt;COUNTIF($AO21:$AS21,"&gt;0"),2,1))</f>
        <v>0</v>
      </c>
      <c r="BC16">
        <f>IF($AA17=1,$A17,IF($AA19=1,$A19,IF($AA21=1,$A21,IF($AA23=1,$A23,""))))</f>
      </c>
    </row>
    <row r="17" spans="1:55" ht="19.5" customHeight="1" thickBot="1">
      <c r="A17" s="162"/>
      <c r="B17" s="166" t="str">
        <f>IF(A17="","",VLOOKUP(A17,Seznam!$A$5:$E$244,2,1))&amp;" "&amp;IF(A17="","",VLOOKUP(A17,Seznam!$A$5:$E$244,3,1))</f>
        <v> </v>
      </c>
      <c r="C17" s="165" t="str">
        <f>IF(H17="",IF(M17="",IF(R17="","NE","ANO"),"ANO"),"ANO")</f>
        <v>NE</v>
      </c>
      <c r="D17" s="152"/>
      <c r="E17" s="153"/>
      <c r="F17" s="152"/>
      <c r="G17" s="154"/>
      <c r="H17" s="197">
        <f>IF($AO19="",IF($AT19="","",IF($AT19="wo",0,CEILING($AM$1/2,1))),COUNTIF($AO19:$AS19,"&gt;0"))</f>
      </c>
      <c r="I17" s="197"/>
      <c r="J17" s="30" t="s">
        <v>11</v>
      </c>
      <c r="K17" s="198">
        <f>IF($AO19="",IF($AT19="","",IF($AT19="wo",CEILING($AM$1/2,1),0)),COUNTIF($AO19:$AS19,"&lt;0"))</f>
      </c>
      <c r="L17" s="198"/>
      <c r="M17" s="197">
        <f>IF($AO21="",IF($AT21="","",IF($AT21="wo",CEILING($AM$1/2,1),0)),COUNTIF($AO21:$AS21,"&lt;0"))</f>
      </c>
      <c r="N17" s="197"/>
      <c r="O17" s="30" t="s">
        <v>11</v>
      </c>
      <c r="P17" s="198">
        <f>IF($AO21="",IF($AT21="","",IF($AT21="wo",0,CEILING($AM$1/2,1))),COUNTIF($AO21:$AS21,"&gt;0"))</f>
      </c>
      <c r="Q17" s="198"/>
      <c r="R17" s="197">
        <f>IF($AO16="",IF($AT16="","",IF($AT16="wo",0,CEILING($AM$1/2,1))),COUNTIF($AO16:$AS16,"&gt;0"))</f>
      </c>
      <c r="S17" s="197"/>
      <c r="T17" s="30" t="s">
        <v>11</v>
      </c>
      <c r="U17" s="198">
        <f>IF($AO16="",IF($AT16="","",IF($AT16="wo",CEILING($AM$1/2,1),0)),COUNTIF($AO16:$AS16,"&lt;0"))</f>
      </c>
      <c r="V17" s="198"/>
      <c r="W17" s="199">
        <f>IF(C17="ANO",AZ16+BA16+BB16,"")</f>
      </c>
      <c r="X17" s="12">
        <f>IF(C17="ANO",IF(H17="",0,H17)+IF(M17="",0,M17)+IF(R17="",0,R17),"")</f>
      </c>
      <c r="Y17" s="13" t="s">
        <v>11</v>
      </c>
      <c r="Z17" s="14">
        <f>IF(C17="ANO",IF(K17="",0,K17)+IF(P17="",0,P17)+IF(U17="",0,U17),"")</f>
      </c>
      <c r="AA17" s="200"/>
      <c r="AB17" s="2">
        <f>IF(A17="","",VLOOKUP(A17,Seznam!$A$5:$E$244,4,1))</f>
      </c>
      <c r="AC17" s="3" t="s">
        <v>12</v>
      </c>
      <c r="AD17" s="2">
        <f>IF(A23="","",VLOOKUP(A23,Seznam!$A$5:$E$244,4,1))</f>
      </c>
      <c r="AE17" s="2" t="str">
        <f>IF($AV16="","",$AV16)</f>
        <v>14.9.2014</v>
      </c>
      <c r="AF17" s="3">
        <f>IF($AW16="","",$AW16)</f>
      </c>
      <c r="AG17" s="3">
        <f>IF($AX16="","",$AX16)</f>
      </c>
      <c r="AI17" s="38">
        <f t="shared" si="0"/>
        <v>0</v>
      </c>
      <c r="AJ17" s="38" t="s">
        <v>125</v>
      </c>
      <c r="AK17" s="114">
        <f>IF(A19="","",A19)</f>
      </c>
      <c r="AL17" s="115" t="str">
        <f>IF(AK17="","",VLOOKUP(AK17,Seznam!$A$5:$E$244,2,1))&amp;" "&amp;IF(AK17="","",VLOOKUP(AK17,Seznam!$A$5:$E$244,3,1))</f>
        <v> </v>
      </c>
      <c r="AM17" s="115">
        <f>IF(A21="","",A21)</f>
      </c>
      <c r="AN17" s="115" t="str">
        <f>IF(AM17="","",VLOOKUP(AM17,Seznam!$A$5:$E$244,2,1))&amp;" "&amp;IF(AM17="","",VLOOKUP(AM17,Seznam!$A$5:$E$244,3,1))</f>
        <v> </v>
      </c>
      <c r="AO17" s="116"/>
      <c r="AP17" s="117"/>
      <c r="AQ17" s="117"/>
      <c r="AR17" s="117"/>
      <c r="AS17" s="117"/>
      <c r="AT17" s="163"/>
      <c r="AU17" s="65" t="s">
        <v>44</v>
      </c>
      <c r="AV17" s="54" t="str">
        <f>IF($AU17="","",IF($AU17="1",Seznam!$H$3,Seznam!$J$3))</f>
        <v>14.9.2014</v>
      </c>
      <c r="AW17" s="64"/>
      <c r="AX17" s="75"/>
      <c r="AY17" s="180">
        <f>IF(A23="",IF(A17="","",A17),A23)</f>
      </c>
      <c r="AZ17">
        <f>IF($AO17="",IF($AT17="-wo",2,0),IF(COUNTIF($AO17:$AS17,"&gt;0")&gt;COUNTIF($AO17:$AS17,"&lt;0"),2,1))</f>
        <v>0</v>
      </c>
      <c r="BA17">
        <f>IF($AO19="",IF($AT19="wo",2,0),IF(COUNTIF($AO19:$AS19,"&lt;0")&gt;COUNTIF($AO19:$AS19,"&gt;0"),2,1))</f>
        <v>0</v>
      </c>
      <c r="BB17">
        <f>IF($AO20="",IF($AT20="-wo",2,0),IF(COUNTIF($AO20:$AS20,"&gt;0")&gt;COUNTIF($AO20:$AS20,"&lt;0"),2,1))</f>
        <v>0</v>
      </c>
      <c r="BC17">
        <f>IF($AA17=2,$A17,IF($AA19=2,$A19,IF($AA21=2,$A21,IF($AA23=2,$A23,""))))</f>
      </c>
    </row>
    <row r="18" spans="1:55" ht="19.5" customHeight="1" thickBot="1">
      <c r="A18" s="16"/>
      <c r="B18" s="17">
        <f>IF(A17="","",VLOOKUP(A17,Seznam!$A$5:$E$244,5,1))</f>
      </c>
      <c r="C18" s="155"/>
      <c r="D18" s="155"/>
      <c r="E18" s="155"/>
      <c r="F18" s="155"/>
      <c r="G18" s="155"/>
      <c r="H18" s="201">
        <f>IF($AO19="",IF($AT19="","","W.O."),AO19&amp;",  "&amp;AP19&amp;",  "&amp;AQ19&amp;IF(AR19="","",",  "&amp;AR19)&amp;IF(AS19="","",",  "&amp;AS19))</f>
      </c>
      <c r="I18" s="202"/>
      <c r="J18" s="202"/>
      <c r="K18" s="202"/>
      <c r="L18" s="203"/>
      <c r="M18" s="201">
        <f>IF($AO21="",IF($AT21="","","W.O."),-AO21&amp;",  "&amp;-AP21&amp;",  "&amp;-AQ21&amp;IF(AR21="","",",  "&amp;-AR21)&amp;IF(AS21="","",",  "&amp;-AS21))</f>
      </c>
      <c r="N18" s="202"/>
      <c r="O18" s="202"/>
      <c r="P18" s="202"/>
      <c r="Q18" s="203"/>
      <c r="R18" s="201">
        <f>IF($AO16="",IF($AT16="","","W.O."),AO16&amp;",  "&amp;AP16&amp;",  "&amp;AQ16&amp;IF(AR16="","",",  "&amp;AR16)&amp;IF(AS16="","",",  "&amp;AS16))</f>
      </c>
      <c r="S18" s="202"/>
      <c r="T18" s="202"/>
      <c r="U18" s="202"/>
      <c r="V18" s="203"/>
      <c r="W18" s="199">
        <f>IF(B18="ANO",IF(G18="",0,G18)+IF(L18="",0,L18)+IF(Q18="",0,Q18),"")</f>
      </c>
      <c r="X18" s="18"/>
      <c r="Y18" s="19"/>
      <c r="Z18" s="20"/>
      <c r="AA18" s="200"/>
      <c r="AB18" s="2">
        <f>IF(A19="","",VLOOKUP(A19,Seznam!$A$5:$E$244,4,1))</f>
      </c>
      <c r="AC18" s="3" t="s">
        <v>12</v>
      </c>
      <c r="AD18" s="2">
        <f>IF(A21="","",VLOOKUP(A21,Seznam!$A$5:$E$244,4,1))</f>
      </c>
      <c r="AE18" s="2" t="str">
        <f>IF($AV17="","",$AV17)</f>
        <v>14.9.2014</v>
      </c>
      <c r="AF18" s="3">
        <f>IF($AW17="","",$AW17)</f>
      </c>
      <c r="AG18" s="3">
        <f>IF($AX17="","",$AX17)</f>
      </c>
      <c r="AI18" s="38">
        <f t="shared" si="0"/>
        <v>0</v>
      </c>
      <c r="AJ18" s="38" t="s">
        <v>126</v>
      </c>
      <c r="AK18" s="114">
        <f>IF(A23="","",A23)</f>
      </c>
      <c r="AL18" s="115" t="str">
        <f>IF(AK18="","",VLOOKUP(AK18,Seznam!$A$5:$E$244,2,1))&amp;" "&amp;IF(AK18="","",VLOOKUP(AK18,Seznam!$A$5:$E$244,3,1))</f>
        <v> </v>
      </c>
      <c r="AM18" s="115">
        <f>IF(A21="","",A21)</f>
      </c>
      <c r="AN18" s="115" t="str">
        <f>IF(AM18="","",VLOOKUP(AM18,Seznam!$A$5:$E$244,2,1))&amp;" "&amp;IF(AM18="","",VLOOKUP(AM18,Seznam!$A$5:$E$244,3,1))</f>
        <v> </v>
      </c>
      <c r="AO18" s="116"/>
      <c r="AP18" s="117"/>
      <c r="AQ18" s="117"/>
      <c r="AR18" s="117"/>
      <c r="AS18" s="117"/>
      <c r="AT18" s="163"/>
      <c r="AU18" s="65" t="s">
        <v>44</v>
      </c>
      <c r="AV18" s="54" t="str">
        <f>IF($AU18="","",IF($AU18="1",Seznam!$H$3,Seznam!$J$3))</f>
        <v>14.9.2014</v>
      </c>
      <c r="AW18" s="64"/>
      <c r="AX18" s="75"/>
      <c r="AY18" s="180">
        <f>IF(A23="","",IF(A19="","",A19))</f>
      </c>
      <c r="AZ18">
        <f>IF($AO17="",IF($AT17="wo",2,0),IF(COUNTIF($AO17:$AS17,"&lt;0")&gt;COUNTIF($AO17:$AS17,"&gt;0"),2,1))</f>
        <v>0</v>
      </c>
      <c r="BA18">
        <f>IF($AO18="",IF($AT18="wo",2,0),IF(COUNTIF($AO18:$AS18,"&lt;0")&gt;COUNTIF($AO18:$AS18,"&gt;0"),2,1))</f>
        <v>0</v>
      </c>
      <c r="BB18">
        <f>IF($AO21="",IF($AT21="-wo",2,0),IF(COUNTIF($AO21:$AS21,"&gt;0")&gt;COUNTIF($AO21:$AS21,"&lt;0"),2,1))</f>
        <v>0</v>
      </c>
      <c r="BC18">
        <f>IF($AA17=3,$A17,IF($AA19=3,$A19,IF($AA21=3,$A21,IF($AA23=3,$A23,""))))</f>
      </c>
    </row>
    <row r="19" spans="1:55" ht="19.5" customHeight="1" thickBot="1">
      <c r="A19" s="162"/>
      <c r="B19" s="11" t="str">
        <f>IF(A19="","",VLOOKUP(A19,Seznam!$A$5:$E$244,2,1))&amp;" "&amp;IF(A19="","",VLOOKUP(A19,Seznam!$A$5:$E$244,3,1))</f>
        <v> </v>
      </c>
      <c r="C19" s="197">
        <f>IF($AO19="",IF($AT19="","",IF($AT19="wo",CEILING($AM$1/2,1),0)),COUNTIF($AO19:$AS19,"&lt;0"))</f>
      </c>
      <c r="D19" s="197"/>
      <c r="E19" s="30" t="s">
        <v>11</v>
      </c>
      <c r="F19" s="198">
        <f>IF($AO19="",IF($AT19="","",IF($AT19="wo",0,CEILING($AM$1/2,1))),COUNTIF($AO19:$AS19,"&gt;0"))</f>
      </c>
      <c r="G19" s="198"/>
      <c r="H19" s="165" t="str">
        <f>IF(M19="",IF(R19="",IF(C19="","NE","ANO"),"ANO"),"ANO")</f>
        <v>NE</v>
      </c>
      <c r="I19" s="152"/>
      <c r="J19" s="153"/>
      <c r="K19" s="152"/>
      <c r="L19" s="154"/>
      <c r="M19" s="197">
        <f>IF($AO17="",IF($AT17="","",IF($AT17="wo",0,CEILING($AM$1/2,1))),COUNTIF($AO17:$AS17,"&gt;0"))</f>
      </c>
      <c r="N19" s="197"/>
      <c r="O19" s="30" t="s">
        <v>11</v>
      </c>
      <c r="P19" s="198">
        <f>IF($AO17="",IF($AT17="","",IF($AT17="wo",CEILING($AM$1/2,1),0)),COUNTIF($AO17:$AS17,"&lt;0"))</f>
      </c>
      <c r="Q19" s="198"/>
      <c r="R19" s="197">
        <f>IF($AO20="",IF($AT20="","",IF($AT20="wo",0,CEILING($AM$1/2,1))),COUNTIF($AO20:$AS20,"&gt;0"))</f>
      </c>
      <c r="S19" s="197"/>
      <c r="T19" s="30" t="s">
        <v>11</v>
      </c>
      <c r="U19" s="198">
        <f>IF($AO20="",IF($AT20="","",IF($AT20="wo",CEILING($AM$1/2,1),0)),COUNTIF($AO20:$AS20,"&lt;0"))</f>
      </c>
      <c r="V19" s="198"/>
      <c r="W19" s="199">
        <f>IF(H19="ANO",AZ17+BA17+BB17,"")</f>
      </c>
      <c r="X19" s="12">
        <f>IF(H19="ANO",IF(C19="",0,C19)+IF(M19="",0,M19)+IF(R19="",0,R19),"")</f>
      </c>
      <c r="Y19" s="13" t="s">
        <v>11</v>
      </c>
      <c r="Z19" s="14">
        <f>IF(H19="ANO",IF(F19="",0,F19)+IF(P19="",0,P19)+IF(U19="",0,U19),"")</f>
      </c>
      <c r="AA19" s="200"/>
      <c r="AB19" s="2">
        <f>IF(A23="","",VLOOKUP(A23,Seznam!$A$5:$E$244,4,1))</f>
      </c>
      <c r="AC19" s="3" t="s">
        <v>12</v>
      </c>
      <c r="AD19" s="2">
        <f>IF(A21="","",VLOOKUP(A21,Seznam!$A$5:$E$244,4,1))</f>
      </c>
      <c r="AE19" s="2" t="str">
        <f>IF($AV18="","",$AV18)</f>
        <v>14.9.2014</v>
      </c>
      <c r="AF19" s="3">
        <f>IF($AW18="","",$AW18)</f>
      </c>
      <c r="AG19" s="3">
        <f>IF($AX18="","",$AX18)</f>
      </c>
      <c r="AI19" s="38">
        <f t="shared" si="0"/>
        <v>0</v>
      </c>
      <c r="AJ19" s="108" t="s">
        <v>126</v>
      </c>
      <c r="AK19" s="114">
        <f>IF(A17="","",A17)</f>
      </c>
      <c r="AL19" s="115" t="str">
        <f>IF(AK19="","",VLOOKUP(AK19,Seznam!$A$5:$E$244,2,1))&amp;" "&amp;IF(AK19="","",VLOOKUP(AK19,Seznam!$A$5:$E$244,3,1))</f>
        <v> </v>
      </c>
      <c r="AM19" s="115">
        <f>IF(A19="","",A19)</f>
      </c>
      <c r="AN19" s="115" t="str">
        <f>IF(AM19="","",VLOOKUP(AM19,Seznam!$A$5:$E$244,2,1))&amp;" "&amp;IF(AM19="","",VLOOKUP(AM19,Seznam!$A$5:$E$244,3,1))</f>
        <v> </v>
      </c>
      <c r="AO19" s="116"/>
      <c r="AP19" s="117"/>
      <c r="AQ19" s="117"/>
      <c r="AR19" s="117"/>
      <c r="AS19" s="117"/>
      <c r="AT19" s="163"/>
      <c r="AU19" s="65" t="s">
        <v>44</v>
      </c>
      <c r="AV19" s="54" t="str">
        <f>IF($AU19="","",IF($AU19="1",Seznam!$H$3,Seznam!$J$3))</f>
        <v>14.9.2014</v>
      </c>
      <c r="AW19" s="64"/>
      <c r="AX19" s="75"/>
      <c r="AY19" s="180">
        <f>IF(A21="","",A21)</f>
      </c>
      <c r="AZ19">
        <f>IF($AO16="",IF($AT16="wo",2,0),IF(COUNTIF($AO16:$AS16,"&lt;0")&gt;COUNTIF($AO16:$AS16,"&gt;0"),2,1))</f>
        <v>0</v>
      </c>
      <c r="BA19">
        <f>IF($AO18="",IF($AT18="-wo",2,0),IF(COUNTIF($AO18:$AS18,"&gt;0")&gt;COUNTIF($AO18:$AS18,"&lt;0"),2,1))</f>
        <v>0</v>
      </c>
      <c r="BB19">
        <f>IF($AO20="",IF($AT20="wo",2,0),IF(COUNTIF($AO20:$AS20,"&lt;0")&gt;COUNTIF($AO20:$AS20,"&gt;0"),2,1))</f>
        <v>0</v>
      </c>
      <c r="BC19">
        <f>IF($AA17=4,$A17,IF($AA19=4,$A19,IF($AA21=4,$A21,IF($AA23=4,$A23,""))))</f>
      </c>
    </row>
    <row r="20" spans="1:51" ht="19.5" customHeight="1" thickBot="1">
      <c r="A20" s="16"/>
      <c r="B20" s="17">
        <f>IF(A19="","",VLOOKUP(A19,Seznam!$A$5:$E$244,5,1))</f>
      </c>
      <c r="C20" s="201">
        <f>IF($AO19="",IF($AT19="","","W.O."),-AO19&amp;",  "&amp;-AP19&amp;",  "&amp;-AQ19&amp;IF(AR19="","",",  "&amp;-AR19)&amp;IF(AS19="","",",  "&amp;-AS19))</f>
      </c>
      <c r="D20" s="202"/>
      <c r="E20" s="202"/>
      <c r="F20" s="202"/>
      <c r="G20" s="203"/>
      <c r="H20" s="155"/>
      <c r="I20" s="155"/>
      <c r="J20" s="155"/>
      <c r="K20" s="155"/>
      <c r="L20" s="155"/>
      <c r="M20" s="201">
        <f>IF($AO17="",IF($AT17="","","W.O."),AO17&amp;",  "&amp;AP17&amp;",  "&amp;AQ17&amp;IF(AR17="","",",  "&amp;AR17)&amp;IF(AS17="","",",  "&amp;AS17))</f>
      </c>
      <c r="N20" s="202"/>
      <c r="O20" s="202"/>
      <c r="P20" s="202"/>
      <c r="Q20" s="203"/>
      <c r="R20" s="201">
        <f>IF($AO20="",IF($AT20="","","W.O."),AO20&amp;",  "&amp;AP20&amp;",  "&amp;AQ20&amp;IF(AR20="","",",  "&amp;AR20)&amp;IF(AS20="","",",  "&amp;AS20))</f>
      </c>
      <c r="S20" s="202"/>
      <c r="T20" s="202"/>
      <c r="U20" s="202"/>
      <c r="V20" s="203"/>
      <c r="W20" s="199">
        <f>IF(B20="ANO",IF(G20="",0,G20)+IF(L20="",0,L20)+IF(Q20="",0,Q20),"")</f>
      </c>
      <c r="X20" s="18"/>
      <c r="Y20" s="19"/>
      <c r="Z20" s="20"/>
      <c r="AA20" s="200"/>
      <c r="AB20" s="2">
        <f>IF(A17="","",VLOOKUP(A17,Seznam!$A$5:$E$244,4,1))</f>
      </c>
      <c r="AC20" s="3" t="s">
        <v>12</v>
      </c>
      <c r="AD20" s="2">
        <f>IF(A19="","",VLOOKUP(A19,Seznam!$A$5:$E$244,4,1))</f>
      </c>
      <c r="AE20" s="2" t="str">
        <f>IF($AV19="","",$AV19)</f>
        <v>14.9.2014</v>
      </c>
      <c r="AF20" s="3">
        <f>IF($AW19="","",$AW19)</f>
      </c>
      <c r="AG20" s="3">
        <f>IF($AX19="","",$AX19)</f>
      </c>
      <c r="AI20" s="38">
        <f t="shared" si="0"/>
        <v>0</v>
      </c>
      <c r="AJ20" s="108" t="s">
        <v>127</v>
      </c>
      <c r="AK20" s="114">
        <f>IF(A19="","",A19)</f>
      </c>
      <c r="AL20" s="115" t="str">
        <f>IF(AK20="","",VLOOKUP(AK20,Seznam!$A$5:$E$244,2,1))&amp;" "&amp;IF(AK20="","",VLOOKUP(AK20,Seznam!$A$5:$E$244,3,1))</f>
        <v> </v>
      </c>
      <c r="AM20" s="115">
        <f>IF(A23="","",A23)</f>
      </c>
      <c r="AN20" s="115" t="str">
        <f>IF(AM20="","",VLOOKUP(AM20,Seznam!$A$5:$E$244,2,1))&amp;" "&amp;IF(AM20="","",VLOOKUP(AM20,Seznam!$A$5:$E$244,3,1))</f>
        <v> </v>
      </c>
      <c r="AO20" s="116"/>
      <c r="AP20" s="117"/>
      <c r="AQ20" s="117"/>
      <c r="AR20" s="117"/>
      <c r="AS20" s="117"/>
      <c r="AT20" s="163"/>
      <c r="AU20" s="65" t="s">
        <v>44</v>
      </c>
      <c r="AV20" s="54" t="str">
        <f>IF($AU20="","",IF($AU20="1",Seznam!$H$3,Seznam!$J$3))</f>
        <v>14.9.2014</v>
      </c>
      <c r="AW20" s="64"/>
      <c r="AX20" s="75"/>
      <c r="AY20" s="180">
        <f>IF(A23="","",IF(A17="","",A17))</f>
      </c>
    </row>
    <row r="21" spans="1:51" ht="19.5" customHeight="1" thickBot="1">
      <c r="A21" s="162"/>
      <c r="B21" s="11" t="str">
        <f>IF(A21="","",VLOOKUP(A21,Seznam!$A$5:$E$244,2,1))&amp;" "&amp;IF(A21="","",VLOOKUP(A21,Seznam!$A$5:$E$244,3,1))</f>
        <v> </v>
      </c>
      <c r="C21" s="197">
        <f>IF($AO21="",IF($AT21="","",IF($AT21="wo",0,CEILING($AM$1/2,1))),COUNTIF($AO21:$AS21,"&gt;0"))</f>
      </c>
      <c r="D21" s="197"/>
      <c r="E21" s="30" t="s">
        <v>11</v>
      </c>
      <c r="F21" s="198">
        <f>IF($AO21="",IF($AT21="","",IF($AT21="wo",CEILING($AM$1/2,1),0)),COUNTIF($AO21:$AS21,"&lt;0"))</f>
      </c>
      <c r="G21" s="198"/>
      <c r="H21" s="197">
        <f>IF($AO17="",IF($AT17="","",IF($AT17="wo",CEILING($AM$1/2,1),0)),COUNTIF($AO17:$AS17,"&lt;0"))</f>
      </c>
      <c r="I21" s="197"/>
      <c r="J21" s="30" t="s">
        <v>11</v>
      </c>
      <c r="K21" s="198">
        <f>IF($AO17="",IF($AT17="","",IF($AT17="wo",0,CEILING($AM$1/2,1))),COUNTIF($AO17:$AS17,"&gt;0"))</f>
      </c>
      <c r="L21" s="198"/>
      <c r="M21" s="165" t="str">
        <f>IF(R21="",IF(C21="",IF(H21="","NE","ANO"),"ANO"),"ANO")</f>
        <v>NE</v>
      </c>
      <c r="N21" s="152"/>
      <c r="O21" s="153"/>
      <c r="P21" s="152"/>
      <c r="Q21" s="154"/>
      <c r="R21" s="197">
        <f>IF($AO18="",IF($AT18="","",IF($AT18="wo",CEILING($AM$1/2,1),0)),COUNTIF($AO18:$AS18,"&lt;0"))</f>
      </c>
      <c r="S21" s="197"/>
      <c r="T21" s="30" t="s">
        <v>11</v>
      </c>
      <c r="U21" s="198">
        <f>IF($AO18="",IF($AT18="","",IF($AT18="wo",0,CEILING($AM$1/2,1))),COUNTIF($AO18:$AS18,"&gt;0"))</f>
      </c>
      <c r="V21" s="198"/>
      <c r="W21" s="199">
        <f>IF(M21="ANO",AZ18+BA18+BB18,"")</f>
      </c>
      <c r="X21" s="12">
        <f>IF(M21="ANO",IF(H21="",0,H21)+IF(C21="",0,C21)+IF(R21="",0,R21),"")</f>
      </c>
      <c r="Y21" s="13" t="s">
        <v>11</v>
      </c>
      <c r="Z21" s="14">
        <f>IF(M21="ANO",IF(K21="",0,K21)+IF(F21="",0,F21)+IF(U21="",0,U21),"")</f>
      </c>
      <c r="AA21" s="200"/>
      <c r="AB21" s="2">
        <f>IF(A19="","",VLOOKUP(A19,Seznam!$A$5:$E$244,4,1))</f>
      </c>
      <c r="AC21" s="3" t="s">
        <v>12</v>
      </c>
      <c r="AD21" s="2">
        <f>IF(A23="","",VLOOKUP(A23,Seznam!$A$5:$E$244,4,1))</f>
      </c>
      <c r="AE21" s="2" t="str">
        <f>IF($AV20="","",$AV20)</f>
        <v>14.9.2014</v>
      </c>
      <c r="AF21" s="3">
        <f>IF($AW20="","",$AW20)</f>
      </c>
      <c r="AG21" s="3">
        <f>IF($AX20="","",$AX20)</f>
      </c>
      <c r="AI21" s="38">
        <f t="shared" si="0"/>
        <v>0</v>
      </c>
      <c r="AJ21" s="108" t="s">
        <v>127</v>
      </c>
      <c r="AK21" s="119">
        <f>IF(A21="","",A21)</f>
      </c>
      <c r="AL21" s="120" t="str">
        <f>IF(AK21="","",VLOOKUP(AK21,Seznam!$A$5:$E$244,2,1))&amp;" "&amp;IF(AK21="","",VLOOKUP(AK21,Seznam!$A$5:$E$244,3,1))</f>
        <v> </v>
      </c>
      <c r="AM21" s="120">
        <f>IF(A17="","",A17)</f>
      </c>
      <c r="AN21" s="120" t="str">
        <f>IF(AM21="","",VLOOKUP(AM21,Seznam!$A$5:$E$244,2,1))&amp;" "&amp;IF(AM21="","",VLOOKUP(AM21,Seznam!$A$5:$E$244,3,1))</f>
        <v> </v>
      </c>
      <c r="AO21" s="121"/>
      <c r="AP21" s="122"/>
      <c r="AQ21" s="122"/>
      <c r="AR21" s="122"/>
      <c r="AS21" s="122"/>
      <c r="AT21" s="164"/>
      <c r="AU21" s="65" t="s">
        <v>44</v>
      </c>
      <c r="AV21" s="54" t="str">
        <f>IF($AU21="","",IF($AU21="1",Seznam!$H$3,Seznam!$J$3))</f>
        <v>14.9.2014</v>
      </c>
      <c r="AW21" s="64"/>
      <c r="AX21" s="75"/>
      <c r="AY21" s="180">
        <f>IF(A23="",IF(A19="","",A19),A23)</f>
      </c>
    </row>
    <row r="22" spans="1:48" ht="19.5" customHeight="1" thickBot="1">
      <c r="A22" s="16"/>
      <c r="B22" s="17">
        <f>IF(A21="","",VLOOKUP(A21,Seznam!$A$5:$E$244,5,1))</f>
      </c>
      <c r="C22" s="201">
        <f>IF($AO21="",IF($AT21="","","W.O."),AO21&amp;",  "&amp;AP21&amp;",  "&amp;AQ21&amp;IF(AR21="","",",  "&amp;AR21)&amp;IF(AS21="","",",  "&amp;AS21))</f>
      </c>
      <c r="D22" s="202"/>
      <c r="E22" s="202"/>
      <c r="F22" s="202"/>
      <c r="G22" s="203"/>
      <c r="H22" s="201">
        <f>IF($AO17="",IF($AT17="","","W.O."),-AO17&amp;",  "&amp;-AP17&amp;",  "&amp;-AQ17&amp;IF(AR17="","",",  "&amp;-AR17)&amp;IF(AS17="","",",  "&amp;-AS17))</f>
      </c>
      <c r="I22" s="202"/>
      <c r="J22" s="202"/>
      <c r="K22" s="202"/>
      <c r="L22" s="203"/>
      <c r="M22" s="155"/>
      <c r="N22" s="155"/>
      <c r="O22" s="155"/>
      <c r="P22" s="155"/>
      <c r="Q22" s="155"/>
      <c r="R22" s="201">
        <f>IF($AO18="",IF($AT18="","","W.O."),-AO18&amp;",  "&amp;-AP18&amp;",  "&amp;-AQ18&amp;IF(AR18="","",",  "&amp;-AR18)&amp;IF(AS18="","",",  "&amp;-AS18))</f>
      </c>
      <c r="S22" s="202"/>
      <c r="T22" s="202"/>
      <c r="U22" s="202"/>
      <c r="V22" s="203"/>
      <c r="W22" s="199">
        <f>IF(B22="ANO",IF(G22="",0,G22)+IF(L22="",0,L22)+IF(Q22="",0,Q22),"")</f>
      </c>
      <c r="X22" s="18"/>
      <c r="Y22" s="19"/>
      <c r="Z22" s="20"/>
      <c r="AA22" s="200"/>
      <c r="AB22" s="2">
        <f>IF(A21="","",VLOOKUP(A21,Seznam!$A$5:$E$244,4,1))</f>
      </c>
      <c r="AC22" s="3" t="s">
        <v>12</v>
      </c>
      <c r="AD22" s="2">
        <f>IF(A17="","",VLOOKUP(A17,Seznam!$A$5:$E$244,4,1))</f>
      </c>
      <c r="AE22" s="2" t="str">
        <f>IF($AV21="","",$AV21)</f>
        <v>14.9.2014</v>
      </c>
      <c r="AF22" s="3">
        <f>IF($AW21="","",$AW21)</f>
      </c>
      <c r="AG22" s="3">
        <f>IF($AX21="","",$AX21)</f>
      </c>
      <c r="AI22" s="38"/>
      <c r="AT22" s="62"/>
      <c r="AU22" s="61"/>
      <c r="AV22" s="67"/>
    </row>
    <row r="23" spans="1:48" ht="19.5" customHeight="1" thickBot="1">
      <c r="A23" s="162"/>
      <c r="B23" s="11" t="str">
        <f>IF(A23="","",VLOOKUP(A23,Seznam!$A$5:$E$244,2,1))&amp;" "&amp;IF(A23="","",VLOOKUP(A23,Seznam!$A$5:$E$244,3,1))</f>
        <v> </v>
      </c>
      <c r="C23" s="197">
        <f>IF($AO16="",IF($AT16="","",IF($AT16="wo",CEILING($AM$1/2,1),0)),COUNTIF($AO16:$AS16,"&lt;0"))</f>
      </c>
      <c r="D23" s="197"/>
      <c r="E23" s="30" t="s">
        <v>11</v>
      </c>
      <c r="F23" s="198">
        <f>IF($AO16="",IF($AT16="","",IF($AT16="wo",0,CEILING($AM$1/2,1))),COUNTIF($AO16:$AS16,"&gt;0"))</f>
      </c>
      <c r="G23" s="198"/>
      <c r="H23" s="197">
        <f>IF($AO20="",IF($AT20="","",IF($AT20="wo",CEILING($AM$1/2,1),0)),COUNTIF($AO20:$AS20,"&lt;0"))</f>
      </c>
      <c r="I23" s="197"/>
      <c r="J23" s="30" t="s">
        <v>11</v>
      </c>
      <c r="K23" s="198">
        <f>IF($AO20="",IF($AT20="","",IF($AT20="wo",0,CEILING($AM$1/2,1))),COUNTIF($AO20:$AS20,"&gt;0"))</f>
      </c>
      <c r="L23" s="198"/>
      <c r="M23" s="197">
        <f>IF($AO18="",IF($AT18="","",IF($AT18="wo",0,CEILING($AM$1/2,1))),COUNTIF($AO18:$AS18,"&gt;0"))</f>
      </c>
      <c r="N23" s="197"/>
      <c r="O23" s="30" t="s">
        <v>11</v>
      </c>
      <c r="P23" s="198">
        <f>IF($AO18="",IF($AT18="","",IF($AT18="wo",CEILING($AM$1/2,1),0)),COUNTIF($AO18:$AS18,"&lt;0"))</f>
      </c>
      <c r="Q23" s="198"/>
      <c r="R23" s="165" t="str">
        <f>IF(C23="",IF(H23="",IF(M23="","NE","ANO"),"ANO"),"ANO")</f>
        <v>NE</v>
      </c>
      <c r="S23" s="156"/>
      <c r="T23" s="157"/>
      <c r="U23" s="156"/>
      <c r="V23" s="158"/>
      <c r="W23" s="199">
        <f>IF(R23="ANO",AZ19+BA19+BB19,"")</f>
      </c>
      <c r="X23" s="12">
        <f>IF(R23="ANO",IF(H23="",0,H23)+IF(M23="",0,M23)+IF(C23="",0,C23),"")</f>
      </c>
      <c r="Y23" s="13" t="s">
        <v>11</v>
      </c>
      <c r="Z23" s="14">
        <f>IF(R23="ANO",IF(K23="",0,K23)+IF(P23="",0,P23)+IF(F23="",0,F23),"")</f>
      </c>
      <c r="AA23" s="200"/>
      <c r="AB23" s="15"/>
      <c r="AC23" s="15"/>
      <c r="AD23" s="15"/>
      <c r="AE23" s="10"/>
      <c r="AF23" s="15"/>
      <c r="AG23" s="15"/>
      <c r="AI23" s="38"/>
      <c r="AU23" s="61"/>
      <c r="AV23" s="67"/>
    </row>
    <row r="24" spans="1:48" ht="19.5" customHeight="1" thickBot="1">
      <c r="A24" s="16"/>
      <c r="B24" s="17">
        <f>IF(A23="","",VLOOKUP(A23,Seznam!$A$5:$E$244,5,1))</f>
      </c>
      <c r="C24" s="201">
        <f>IF($AO16="",IF($AT16="","","W.O."),-AO16&amp;",  "&amp;-AP16&amp;",  "&amp;-AQ16&amp;IF(AR16="","",",  "&amp;-AR16)&amp;IF(AS16="","",",  "&amp;-AS16))</f>
      </c>
      <c r="D24" s="202"/>
      <c r="E24" s="202"/>
      <c r="F24" s="202"/>
      <c r="G24" s="203"/>
      <c r="H24" s="201">
        <f>IF($AO20="",IF($AT20="","","W.O."),-AO20&amp;",  "&amp;-AP20&amp;",  "&amp;-AQ20&amp;IF(AR20="","",",  "&amp;-AR20)&amp;IF(AS20="","",",  "&amp;-AS20))</f>
      </c>
      <c r="I24" s="202"/>
      <c r="J24" s="202"/>
      <c r="K24" s="202"/>
      <c r="L24" s="203"/>
      <c r="M24" s="201">
        <f>IF($AO18="",IF($AT18="","","W.O."),AO18&amp;",  "&amp;AP18&amp;",  "&amp;AQ18&amp;IF(AR18="","",",  "&amp;AR18)&amp;IF(AS18="","",",  "&amp;AS18))</f>
      </c>
      <c r="N24" s="202"/>
      <c r="O24" s="202"/>
      <c r="P24" s="202"/>
      <c r="Q24" s="203"/>
      <c r="R24" s="159"/>
      <c r="S24" s="160"/>
      <c r="T24" s="160"/>
      <c r="U24" s="160"/>
      <c r="V24" s="161"/>
      <c r="W24" s="199">
        <f>IF(B24="ANO",IF(G24="",0,G24)+IF(L24="",0,L24)+IF(Q24="",0,Q24),"")</f>
      </c>
      <c r="X24" s="18"/>
      <c r="Y24" s="19"/>
      <c r="Z24" s="20"/>
      <c r="AA24" s="200"/>
      <c r="AB24" s="15"/>
      <c r="AC24" s="15"/>
      <c r="AD24" s="15"/>
      <c r="AE24" s="10"/>
      <c r="AF24" s="15"/>
      <c r="AG24" s="15"/>
      <c r="AI24" s="38"/>
      <c r="AU24" s="61"/>
      <c r="AV24" s="67"/>
    </row>
    <row r="25" spans="1:48" ht="19.5" customHeight="1">
      <c r="A25" s="2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  <c r="S25" s="24"/>
      <c r="T25" s="24"/>
      <c r="U25" s="24"/>
      <c r="V25" s="24"/>
      <c r="W25" s="23"/>
      <c r="X25" s="23"/>
      <c r="Y25" s="23"/>
      <c r="Z25" s="23"/>
      <c r="AA25" s="25"/>
      <c r="AB25" s="15"/>
      <c r="AC25" s="15"/>
      <c r="AD25" s="15"/>
      <c r="AE25" s="10"/>
      <c r="AF25" s="15"/>
      <c r="AG25" s="15"/>
      <c r="AI25" s="38"/>
      <c r="AU25" s="61"/>
      <c r="AV25" s="67"/>
    </row>
    <row r="26" spans="1:54" ht="19.5" customHeight="1" thickBot="1">
      <c r="A26" s="167"/>
      <c r="B26" s="168" t="s">
        <v>108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Z26" s="10"/>
      <c r="AI26" s="38"/>
      <c r="AJ26" s="136"/>
      <c r="AK26" s="205"/>
      <c r="AL26" s="205"/>
      <c r="AM26" s="205"/>
      <c r="AN26" s="205"/>
      <c r="AO26" s="205"/>
      <c r="AP26" s="205"/>
      <c r="AQ26" s="205"/>
      <c r="AR26" s="205"/>
      <c r="AS26" s="205"/>
      <c r="AT26" s="47"/>
      <c r="AU26" s="108"/>
      <c r="AV26" s="69"/>
      <c r="AW26" s="53"/>
      <c r="AX26" s="70"/>
      <c r="AY26" s="70"/>
      <c r="AZ26" s="204"/>
      <c r="BA26" s="204"/>
      <c r="BB26" s="204"/>
    </row>
    <row r="27" spans="1:55" ht="19.5" customHeight="1" thickBot="1">
      <c r="A27" s="169"/>
      <c r="B27" s="170" t="s">
        <v>97</v>
      </c>
      <c r="C27" s="206">
        <f>IF(A28="","",VLOOKUP(A28,Seznam!$A$5:$E$244,4,1))</f>
      </c>
      <c r="D27" s="207" t="e">
        <v>#REF!</v>
      </c>
      <c r="E27" s="207" t="e">
        <v>#REF!</v>
      </c>
      <c r="F27" s="207" t="e">
        <v>#REF!</v>
      </c>
      <c r="G27" s="207" t="e">
        <v>#REF!</v>
      </c>
      <c r="H27" s="206">
        <f>IF(A30="","",VLOOKUP(A30,Seznam!$A$5:$E$244,4,1))</f>
      </c>
      <c r="I27" s="207" t="e">
        <v>#REF!</v>
      </c>
      <c r="J27" s="207" t="e">
        <v>#REF!</v>
      </c>
      <c r="K27" s="207" t="e">
        <v>#REF!</v>
      </c>
      <c r="L27" s="207" t="e">
        <v>#REF!</v>
      </c>
      <c r="M27" s="206">
        <f>IF(A32="","",VLOOKUP(A32,Seznam!$A$5:$E$244,4,1))</f>
      </c>
      <c r="N27" s="207" t="e">
        <v>#REF!</v>
      </c>
      <c r="O27" s="207" t="e">
        <v>#REF!</v>
      </c>
      <c r="P27" s="207" t="e">
        <v>#REF!</v>
      </c>
      <c r="Q27" s="207" t="e">
        <v>#REF!</v>
      </c>
      <c r="R27" s="206">
        <f>IF(A34="","",VLOOKUP(A34,Seznam!$A$5:$E$244,4,1))</f>
      </c>
      <c r="S27" s="207" t="e">
        <v>#REF!</v>
      </c>
      <c r="T27" s="207" t="e">
        <v>#REF!</v>
      </c>
      <c r="U27" s="207" t="e">
        <v>#REF!</v>
      </c>
      <c r="V27" s="207" t="e">
        <v>#REF!</v>
      </c>
      <c r="W27" s="171" t="s">
        <v>9</v>
      </c>
      <c r="X27" s="208" t="s">
        <v>99</v>
      </c>
      <c r="Y27" s="208"/>
      <c r="Z27" s="208"/>
      <c r="AA27" s="171" t="s">
        <v>10</v>
      </c>
      <c r="AB27" s="209" t="s">
        <v>100</v>
      </c>
      <c r="AC27" s="210"/>
      <c r="AD27" s="211"/>
      <c r="AE27" s="173" t="s">
        <v>103</v>
      </c>
      <c r="AF27" s="173" t="s">
        <v>101</v>
      </c>
      <c r="AG27" s="173" t="s">
        <v>102</v>
      </c>
      <c r="AH27" s="38"/>
      <c r="AI27" s="38">
        <f>IF($AK27="",$AI21,IF($AM27="",$AI21,$AI21+1))</f>
        <v>0</v>
      </c>
      <c r="AJ27" s="38" t="s">
        <v>128</v>
      </c>
      <c r="AK27" s="109">
        <f>IF(A28="","",A28)</f>
      </c>
      <c r="AL27" s="110" t="str">
        <f>IF(AK27="","",VLOOKUP(AK27,Seznam!$A$5:$E$244,2,1))&amp;" "&amp;IF(AK27="","",VLOOKUP(AK27,Seznam!$A$5:$E$244,3,1))</f>
        <v> </v>
      </c>
      <c r="AM27" s="110">
        <f>IF(A34="","",A34)</f>
      </c>
      <c r="AN27" s="110" t="str">
        <f>IF(AM27="","",VLOOKUP(AM27,Seznam!$A$5:$E$244,2,1))&amp;" "&amp;IF(AM27="","",VLOOKUP(AM27,Seznam!$A$5:$E$244,3,1))</f>
        <v> </v>
      </c>
      <c r="AO27" s="126"/>
      <c r="AP27" s="112"/>
      <c r="AQ27" s="112"/>
      <c r="AR27" s="112"/>
      <c r="AS27" s="112"/>
      <c r="AT27" s="131"/>
      <c r="AU27" s="65" t="s">
        <v>44</v>
      </c>
      <c r="AV27" s="54" t="str">
        <f>IF($AU27="","",IF($AU27="1",Seznam!$H$3,Seznam!$J$3))</f>
        <v>14.9.2014</v>
      </c>
      <c r="AW27" s="64"/>
      <c r="AX27" s="75"/>
      <c r="AY27" s="180">
        <f>IF(A34="","",IF(A32="","",A32))</f>
      </c>
      <c r="AZ27">
        <f>IF($AO27="",IF($AT27="-wo",2,0),IF(COUNTIF($AO27:$AS27,"&gt;0")&gt;COUNTIF($AO27:$AS27,"&lt;0"),2,1))</f>
        <v>0</v>
      </c>
      <c r="BA27">
        <f>IF($AO30="",IF($AT30="-wo",2,0),IF(COUNTIF($AO30:$AS30,"&gt;0")&gt;COUNTIF($AO30:$AS30,"&lt;0"),2,1))</f>
        <v>0</v>
      </c>
      <c r="BB27">
        <f>IF($AO32="",IF($AT32="wo",2,0),IF(COUNTIF($AO32:$AS32,"&lt;0")&gt;COUNTIF($AO32:$AS32,"&gt;0"),2,1))</f>
        <v>0</v>
      </c>
      <c r="BC27">
        <f>IF($AA28=1,$A28,IF($AA30=1,$A30,IF($AA32=1,$A32,IF($AA34=1,$A34,""))))</f>
      </c>
    </row>
    <row r="28" spans="1:55" ht="19.5" customHeight="1" thickBot="1">
      <c r="A28" s="162"/>
      <c r="B28" s="166" t="str">
        <f>IF(A28="","",VLOOKUP(A28,Seznam!$A$5:$E$244,2,1))&amp;" "&amp;IF(A28="","",VLOOKUP(A28,Seznam!$A$5:$E$244,3,1))</f>
        <v> </v>
      </c>
      <c r="C28" s="165" t="str">
        <f>IF(H28="",IF(M28="",IF(R28="","NE","ANO"),"ANO"),"ANO")</f>
        <v>NE</v>
      </c>
      <c r="D28" s="152"/>
      <c r="E28" s="153"/>
      <c r="F28" s="152"/>
      <c r="G28" s="154"/>
      <c r="H28" s="197">
        <f>IF($AO30="",IF($AT30="","",IF($AT30="wo",0,CEILING($AM$1/2,1))),COUNTIF($AO30:$AS30,"&gt;0"))</f>
      </c>
      <c r="I28" s="197"/>
      <c r="J28" s="30" t="s">
        <v>11</v>
      </c>
      <c r="K28" s="198">
        <f>IF($AO30="",IF($AT30="","",IF($AT30="wo",CEILING($AM$1/2,1),0)),COUNTIF($AO30:$AS30,"&lt;0"))</f>
      </c>
      <c r="L28" s="198"/>
      <c r="M28" s="197">
        <f>IF($AO32="",IF($AT32="","",IF($AT32="wo",CEILING($AM$1/2,1),0)),COUNTIF($AO32:$AS32,"&lt;0"))</f>
      </c>
      <c r="N28" s="197"/>
      <c r="O28" s="30" t="s">
        <v>11</v>
      </c>
      <c r="P28" s="198">
        <f>IF($AO32="",IF($AT32="","",IF($AT32="wo",0,CEILING($AM$1/2,1))),COUNTIF($AO32:$AS32,"&gt;0"))</f>
      </c>
      <c r="Q28" s="198"/>
      <c r="R28" s="197">
        <f>IF($AO27="",IF($AT27="","",IF($AT27="wo",0,CEILING($AM$1/2,1))),COUNTIF($AO27:$AS27,"&gt;0"))</f>
      </c>
      <c r="S28" s="197"/>
      <c r="T28" s="30" t="s">
        <v>11</v>
      </c>
      <c r="U28" s="198">
        <f>IF($AO27="",IF($AT27="","",IF($AT27="wo",CEILING($AM$1/2,1),0)),COUNTIF($AO27:$AS27,"&lt;0"))</f>
      </c>
      <c r="V28" s="198"/>
      <c r="W28" s="199">
        <f>IF(C28="ANO",AZ27+BA27+BB27,"")</f>
      </c>
      <c r="X28" s="12">
        <f>IF(C28="ANO",IF(H28="",0,H28)+IF(M28="",0,M28)+IF(R28="",0,R28),"")</f>
      </c>
      <c r="Y28" s="13" t="s">
        <v>11</v>
      </c>
      <c r="Z28" s="14">
        <f>IF(C28="ANO",IF(K28="",0,K28)+IF(P28="",0,P28)+IF(U28="",0,U28),"")</f>
      </c>
      <c r="AA28" s="200"/>
      <c r="AB28" s="2">
        <f>IF(A28="","",VLOOKUP(A28,Seznam!$A$5:$E$244,4,1))</f>
      </c>
      <c r="AC28" s="3" t="s">
        <v>12</v>
      </c>
      <c r="AD28" s="2">
        <f>IF(A34="","",VLOOKUP(A34,Seznam!$A$5:$E$244,4,1))</f>
      </c>
      <c r="AE28" s="2" t="str">
        <f>IF($AV27="","",$AV27)</f>
        <v>14.9.2014</v>
      </c>
      <c r="AF28" s="3">
        <f>IF($AW27="","",$AW27)</f>
      </c>
      <c r="AG28" s="3">
        <f>IF($AX27="","",$AX27)</f>
      </c>
      <c r="AI28" s="38">
        <f t="shared" si="0"/>
        <v>0</v>
      </c>
      <c r="AJ28" s="38" t="s">
        <v>128</v>
      </c>
      <c r="AK28" s="114">
        <f>IF(A30="","",A30)</f>
      </c>
      <c r="AL28" s="115" t="str">
        <f>IF(AK28="","",VLOOKUP(AK28,Seznam!$A$5:$E$244,2,1))&amp;" "&amp;IF(AK28="","",VLOOKUP(AK28,Seznam!$A$5:$E$244,3,1))</f>
        <v> </v>
      </c>
      <c r="AM28" s="115">
        <f>IF(A32="","",A32)</f>
      </c>
      <c r="AN28" s="115" t="str">
        <f>IF(AM28="","",VLOOKUP(AM28,Seznam!$A$5:$E$244,2,1))&amp;" "&amp;IF(AM28="","",VLOOKUP(AM28,Seznam!$A$5:$E$244,3,1))</f>
        <v> </v>
      </c>
      <c r="AO28" s="116"/>
      <c r="AP28" s="117"/>
      <c r="AQ28" s="117"/>
      <c r="AR28" s="117"/>
      <c r="AS28" s="117"/>
      <c r="AT28" s="163"/>
      <c r="AU28" s="65" t="s">
        <v>44</v>
      </c>
      <c r="AV28" s="54" t="str">
        <f>IF($AU28="","",IF($AU28="1",Seznam!$H$3,Seznam!$J$3))</f>
        <v>14.9.2014</v>
      </c>
      <c r="AW28" s="64"/>
      <c r="AX28" s="75"/>
      <c r="AY28" s="180">
        <f>IF(A34="",IF(A28="","",A28),A34)</f>
      </c>
      <c r="AZ28">
        <f>IF($AO28="",IF($AT28="-wo",2,0),IF(COUNTIF($AO28:$AS28,"&gt;0")&gt;COUNTIF($AO28:$AS28,"&lt;0"),2,1))</f>
        <v>0</v>
      </c>
      <c r="BA28">
        <f>IF($AO30="",IF($AT30="wo",2,0),IF(COUNTIF($AO30:$AS30,"&lt;0")&gt;COUNTIF($AO30:$AS30,"&gt;0"),2,1))</f>
        <v>0</v>
      </c>
      <c r="BB28">
        <f>IF($AO31="",IF($AT31="-wo",2,0),IF(COUNTIF($AO31:$AS31,"&gt;0")&gt;COUNTIF($AO31:$AS31,"&lt;0"),2,1))</f>
        <v>0</v>
      </c>
      <c r="BC28">
        <f>IF($AA28=2,$A28,IF($AA30=2,$A30,IF($AA32=2,$A32,IF($AA34=2,$A34,""))))</f>
      </c>
    </row>
    <row r="29" spans="1:55" ht="19.5" customHeight="1" thickBot="1">
      <c r="A29" s="16"/>
      <c r="B29" s="17">
        <f>IF(A28="","",VLOOKUP(A28,Seznam!$A$5:$E$244,5,1))</f>
      </c>
      <c r="C29" s="155"/>
      <c r="D29" s="155"/>
      <c r="E29" s="155"/>
      <c r="F29" s="155"/>
      <c r="G29" s="155"/>
      <c r="H29" s="201">
        <f>IF($AO30="",IF($AT30="","","W.O."),AO30&amp;",  "&amp;AP30&amp;",  "&amp;AQ30&amp;IF(AR30="","",",  "&amp;AR30)&amp;IF(AS30="","",",  "&amp;AS30))</f>
      </c>
      <c r="I29" s="202"/>
      <c r="J29" s="202"/>
      <c r="K29" s="202"/>
      <c r="L29" s="203"/>
      <c r="M29" s="201">
        <f>IF($AO32="",IF($AT32="","","W.O."),-AO32&amp;",  "&amp;-AP32&amp;",  "&amp;-AQ32&amp;IF(AR32="","",",  "&amp;-AR32)&amp;IF(AS32="","",",  "&amp;-AS32))</f>
      </c>
      <c r="N29" s="202"/>
      <c r="O29" s="202"/>
      <c r="P29" s="202"/>
      <c r="Q29" s="203"/>
      <c r="R29" s="201">
        <f>IF($AO27="",IF($AT27="","","W.O."),AO27&amp;",  "&amp;AP27&amp;",  "&amp;AQ27&amp;IF(AR27="","",",  "&amp;AR27)&amp;IF(AS27="","",",  "&amp;AS27))</f>
      </c>
      <c r="S29" s="202"/>
      <c r="T29" s="202"/>
      <c r="U29" s="202"/>
      <c r="V29" s="203"/>
      <c r="W29" s="199">
        <f>IF(B29="ANO",IF(G29="",0,G29)+IF(L29="",0,L29)+IF(Q29="",0,Q29),"")</f>
      </c>
      <c r="X29" s="18"/>
      <c r="Y29" s="19"/>
      <c r="Z29" s="20"/>
      <c r="AA29" s="200"/>
      <c r="AB29" s="2">
        <f>IF(A30="","",VLOOKUP(A30,Seznam!$A$5:$E$244,4,1))</f>
      </c>
      <c r="AC29" s="3" t="s">
        <v>12</v>
      </c>
      <c r="AD29" s="2">
        <f>IF(A32="","",VLOOKUP(A32,Seznam!$A$5:$E$244,4,1))</f>
      </c>
      <c r="AE29" s="2" t="str">
        <f>IF($AV28="","",$AV28)</f>
        <v>14.9.2014</v>
      </c>
      <c r="AF29" s="3">
        <f>IF($AW28="","",$AW28)</f>
      </c>
      <c r="AG29" s="3">
        <f>IF($AX28="","",$AX28)</f>
      </c>
      <c r="AI29" s="38">
        <f t="shared" si="0"/>
        <v>0</v>
      </c>
      <c r="AJ29" s="38" t="s">
        <v>129</v>
      </c>
      <c r="AK29" s="114">
        <f>IF(A34="","",A34)</f>
      </c>
      <c r="AL29" s="115" t="str">
        <f>IF(AK29="","",VLOOKUP(AK29,Seznam!$A$5:$E$244,2,1))&amp;" "&amp;IF(AK29="","",VLOOKUP(AK29,Seznam!$A$5:$E$244,3,1))</f>
        <v> </v>
      </c>
      <c r="AM29" s="115">
        <f>IF(A32="","",A32)</f>
      </c>
      <c r="AN29" s="115" t="str">
        <f>IF(AM29="","",VLOOKUP(AM29,Seznam!$A$5:$E$244,2,1))&amp;" "&amp;IF(AM29="","",VLOOKUP(AM29,Seznam!$A$5:$E$244,3,1))</f>
        <v> </v>
      </c>
      <c r="AO29" s="116"/>
      <c r="AP29" s="117"/>
      <c r="AQ29" s="117"/>
      <c r="AR29" s="117"/>
      <c r="AS29" s="117"/>
      <c r="AT29" s="163"/>
      <c r="AU29" s="65" t="s">
        <v>44</v>
      </c>
      <c r="AV29" s="54" t="str">
        <f>IF($AU29="","",IF($AU29="1",Seznam!$H$3,Seznam!$J$3))</f>
        <v>14.9.2014</v>
      </c>
      <c r="AW29" s="64"/>
      <c r="AX29" s="75"/>
      <c r="AY29" s="180">
        <f>IF(A34="","",IF(A30="","",A30))</f>
      </c>
      <c r="AZ29">
        <f>IF($AO28="",IF($AT28="wo",2,0),IF(COUNTIF($AO28:$AS28,"&lt;0")&gt;COUNTIF($AO28:$AS28,"&gt;0"),2,1))</f>
        <v>0</v>
      </c>
      <c r="BA29">
        <f>IF($AO29="",IF($AT29="wo",2,0),IF(COUNTIF($AO29:$AS29,"&lt;0")&gt;COUNTIF($AO29:$AS29,"&gt;0"),2,1))</f>
        <v>0</v>
      </c>
      <c r="BB29">
        <f>IF($AO32="",IF($AT32="-wo",2,0),IF(COUNTIF($AO32:$AS32,"&gt;0")&gt;COUNTIF($AO32:$AS32,"&lt;0"),2,1))</f>
        <v>0</v>
      </c>
      <c r="BC29">
        <f>IF($AA28=3,$A28,IF($AA30=3,$A30,IF($AA32=3,$A32,IF($AA34=3,$A34,""))))</f>
      </c>
    </row>
    <row r="30" spans="1:55" ht="19.5" customHeight="1" thickBot="1">
      <c r="A30" s="162"/>
      <c r="B30" s="11" t="str">
        <f>IF(A30="","",VLOOKUP(A30,Seznam!$A$5:$E$244,2,1))&amp;" "&amp;IF(A30="","",VLOOKUP(A30,Seznam!$A$5:$E$244,3,1))</f>
        <v> </v>
      </c>
      <c r="C30" s="197">
        <f>IF($AO30="",IF($AT30="","",IF($AT30="wo",CEILING($AM$1/2,1),0)),COUNTIF($AO30:$AS30,"&lt;0"))</f>
      </c>
      <c r="D30" s="197"/>
      <c r="E30" s="30" t="s">
        <v>11</v>
      </c>
      <c r="F30" s="198">
        <f>IF($AO30="",IF($AT30="","",IF($AT30="wo",0,CEILING($AM$1/2,1))),COUNTIF($AO30:$AS30,"&gt;0"))</f>
      </c>
      <c r="G30" s="198"/>
      <c r="H30" s="165" t="str">
        <f>IF(M30="",IF(R30="",IF(C30="","NE","ANO"),"ANO"),"ANO")</f>
        <v>NE</v>
      </c>
      <c r="I30" s="152"/>
      <c r="J30" s="153"/>
      <c r="K30" s="152"/>
      <c r="L30" s="154"/>
      <c r="M30" s="197">
        <f>IF($AO28="",IF($AT28="","",IF($AT28="wo",0,CEILING($AM$1/2,1))),COUNTIF($AO28:$AS28,"&gt;0"))</f>
      </c>
      <c r="N30" s="197"/>
      <c r="O30" s="30" t="s">
        <v>11</v>
      </c>
      <c r="P30" s="198">
        <f>IF($AO28="",IF($AT28="","",IF($AT28="wo",CEILING($AM$1/2,1),0)),COUNTIF($AO28:$AS28,"&lt;0"))</f>
      </c>
      <c r="Q30" s="198"/>
      <c r="R30" s="197">
        <f>IF($AO31="",IF($AT31="","",IF($AT31="wo",0,CEILING($AM$1/2,1))),COUNTIF($AO31:$AS31,"&gt;0"))</f>
      </c>
      <c r="S30" s="197"/>
      <c r="T30" s="30" t="s">
        <v>11</v>
      </c>
      <c r="U30" s="198">
        <f>IF($AO31="",IF($AT31="","",IF($AT31="wo",CEILING($AM$1/2,1),0)),COUNTIF($AO31:$AS31,"&lt;0"))</f>
      </c>
      <c r="V30" s="198"/>
      <c r="W30" s="199">
        <f>IF(H30="ANO",AZ28+BA28+BB28,"")</f>
      </c>
      <c r="X30" s="12">
        <f>IF(H30="ANO",IF(C30="",0,C30)+IF(M30="",0,M30)+IF(R30="",0,R30),"")</f>
      </c>
      <c r="Y30" s="13" t="s">
        <v>11</v>
      </c>
      <c r="Z30" s="14">
        <f>IF(H30="ANO",IF(F30="",0,F30)+IF(P30="",0,P30)+IF(U30="",0,U30),"")</f>
      </c>
      <c r="AA30" s="200"/>
      <c r="AB30" s="2">
        <f>IF(A34="","",VLOOKUP(A34,Seznam!$A$5:$E$244,4,1))</f>
      </c>
      <c r="AC30" s="3" t="s">
        <v>12</v>
      </c>
      <c r="AD30" s="2">
        <f>IF(A32="","",VLOOKUP(A32,Seznam!$A$5:$E$244,4,1))</f>
      </c>
      <c r="AE30" s="2" t="str">
        <f>IF($AV29="","",$AV29)</f>
        <v>14.9.2014</v>
      </c>
      <c r="AF30" s="3">
        <f>IF($AW29="","",$AW29)</f>
      </c>
      <c r="AG30" s="3">
        <f>IF($AX29="","",$AX29)</f>
      </c>
      <c r="AI30" s="38">
        <f t="shared" si="0"/>
        <v>0</v>
      </c>
      <c r="AJ30" s="108" t="s">
        <v>129</v>
      </c>
      <c r="AK30" s="114">
        <f>IF(A28="","",A28)</f>
      </c>
      <c r="AL30" s="115" t="str">
        <f>IF(AK30="","",VLOOKUP(AK30,Seznam!$A$5:$E$244,2,1))&amp;" "&amp;IF(AK30="","",VLOOKUP(AK30,Seznam!$A$5:$E$244,3,1))</f>
        <v> </v>
      </c>
      <c r="AM30" s="115">
        <f>IF(A30="","",A30)</f>
      </c>
      <c r="AN30" s="115" t="str">
        <f>IF(AM30="","",VLOOKUP(AM30,Seznam!$A$5:$E$244,2,1))&amp;" "&amp;IF(AM30="","",VLOOKUP(AM30,Seznam!$A$5:$E$244,3,1))</f>
        <v> </v>
      </c>
      <c r="AO30" s="116"/>
      <c r="AP30" s="117"/>
      <c r="AQ30" s="117"/>
      <c r="AR30" s="117"/>
      <c r="AS30" s="117"/>
      <c r="AT30" s="163"/>
      <c r="AU30" s="65" t="s">
        <v>44</v>
      </c>
      <c r="AV30" s="54" t="str">
        <f>IF($AU30="","",IF($AU30="1",Seznam!$H$3,Seznam!$J$3))</f>
        <v>14.9.2014</v>
      </c>
      <c r="AW30" s="64"/>
      <c r="AX30" s="75"/>
      <c r="AY30" s="180">
        <f>IF(A32="","",A32)</f>
      </c>
      <c r="AZ30">
        <f>IF($AO27="",IF($AT27="wo",2,0),IF(COUNTIF($AO27:$AS27,"&lt;0")&gt;COUNTIF($AO27:$AS27,"&gt;0"),2,1))</f>
        <v>0</v>
      </c>
      <c r="BA30">
        <f>IF($AO29="",IF($AT29="-wo",2,0),IF(COUNTIF($AO29:$AS29,"&gt;0")&gt;COUNTIF($AO29:$AS29,"&lt;0"),2,1))</f>
        <v>0</v>
      </c>
      <c r="BB30">
        <f>IF($AO31="",IF($AT31="wo",2,0),IF(COUNTIF($AO31:$AS31,"&lt;0")&gt;COUNTIF($AO31:$AS31,"&gt;0"),2,1))</f>
        <v>0</v>
      </c>
      <c r="BC30">
        <f>IF($AA28=4,$A28,IF($AA30=4,$A30,IF($AA32=4,$A32,IF($AA34=4,$A34,""))))</f>
      </c>
    </row>
    <row r="31" spans="1:51" ht="19.5" customHeight="1" thickBot="1">
      <c r="A31" s="16"/>
      <c r="B31" s="17">
        <f>IF(A30="","",VLOOKUP(A30,Seznam!$A$5:$E$244,5,1))</f>
      </c>
      <c r="C31" s="201">
        <f>IF($AO30="",IF($AT30="","","W.O."),-AO30&amp;",  "&amp;-AP30&amp;",  "&amp;-AQ30&amp;IF(AR30="","",",  "&amp;-AR30)&amp;IF(AS30="","",",  "&amp;-AS30))</f>
      </c>
      <c r="D31" s="202"/>
      <c r="E31" s="202"/>
      <c r="F31" s="202"/>
      <c r="G31" s="203"/>
      <c r="H31" s="155"/>
      <c r="I31" s="155"/>
      <c r="J31" s="155"/>
      <c r="K31" s="155"/>
      <c r="L31" s="155"/>
      <c r="M31" s="201">
        <f>IF($AO28="",IF($AT28="","","W.O."),AO28&amp;",  "&amp;AP28&amp;",  "&amp;AQ28&amp;IF(AR28="","",",  "&amp;AR28)&amp;IF(AS28="","",",  "&amp;AS28))</f>
      </c>
      <c r="N31" s="202"/>
      <c r="O31" s="202"/>
      <c r="P31" s="202"/>
      <c r="Q31" s="203"/>
      <c r="R31" s="201">
        <f>IF($AO31="",IF($AT31="","","W.O."),AO31&amp;",  "&amp;AP31&amp;",  "&amp;AQ31&amp;IF(AR31="","",",  "&amp;AR31)&amp;IF(AS31="","",",  "&amp;AS31))</f>
      </c>
      <c r="S31" s="202"/>
      <c r="T31" s="202"/>
      <c r="U31" s="202"/>
      <c r="V31" s="203"/>
      <c r="W31" s="199">
        <f>IF(B31="ANO",IF(G31="",0,G31)+IF(L31="",0,L31)+IF(Q31="",0,Q31),"")</f>
      </c>
      <c r="X31" s="18"/>
      <c r="Y31" s="19"/>
      <c r="Z31" s="20"/>
      <c r="AA31" s="200"/>
      <c r="AB31" s="2">
        <f>IF(A28="","",VLOOKUP(A28,Seznam!$A$5:$E$244,4,1))</f>
      </c>
      <c r="AC31" s="3" t="s">
        <v>12</v>
      </c>
      <c r="AD31" s="2">
        <f>IF(A30="","",VLOOKUP(A30,Seznam!$A$5:$E$244,4,1))</f>
      </c>
      <c r="AE31" s="2" t="str">
        <f>IF($AV30="","",$AV30)</f>
        <v>14.9.2014</v>
      </c>
      <c r="AF31" s="3">
        <f>IF($AW30="","",$AW30)</f>
      </c>
      <c r="AG31" s="3">
        <f>IF($AX30="","",$AX30)</f>
      </c>
      <c r="AI31" s="38">
        <f t="shared" si="0"/>
        <v>0</v>
      </c>
      <c r="AJ31" s="108" t="s">
        <v>130</v>
      </c>
      <c r="AK31" s="114">
        <f>IF(A30="","",A30)</f>
      </c>
      <c r="AL31" s="115" t="str">
        <f>IF(AK31="","",VLOOKUP(AK31,Seznam!$A$5:$E$244,2,1))&amp;" "&amp;IF(AK31="","",VLOOKUP(AK31,Seznam!$A$5:$E$244,3,1))</f>
        <v> </v>
      </c>
      <c r="AM31" s="115">
        <f>IF(A34="","",A34)</f>
      </c>
      <c r="AN31" s="115" t="str">
        <f>IF(AM31="","",VLOOKUP(AM31,Seznam!$A$5:$E$244,2,1))&amp;" "&amp;IF(AM31="","",VLOOKUP(AM31,Seznam!$A$5:$E$244,3,1))</f>
        <v> </v>
      </c>
      <c r="AO31" s="116"/>
      <c r="AP31" s="117"/>
      <c r="AQ31" s="117"/>
      <c r="AR31" s="117"/>
      <c r="AS31" s="117"/>
      <c r="AT31" s="163"/>
      <c r="AU31" s="65" t="s">
        <v>44</v>
      </c>
      <c r="AV31" s="54" t="str">
        <f>IF($AU31="","",IF($AU31="1",Seznam!$H$3,Seznam!$J$3))</f>
        <v>14.9.2014</v>
      </c>
      <c r="AW31" s="64"/>
      <c r="AX31" s="75"/>
      <c r="AY31" s="180">
        <f>IF(A34="","",IF(A28="","",A28))</f>
      </c>
    </row>
    <row r="32" spans="1:51" ht="19.5" customHeight="1" thickBot="1">
      <c r="A32" s="162"/>
      <c r="B32" s="11" t="str">
        <f>IF(A32="","",VLOOKUP(A32,Seznam!$A$5:$E$244,2,1))&amp;" "&amp;IF(A32="","",VLOOKUP(A32,Seznam!$A$5:$E$244,3,1))</f>
        <v> </v>
      </c>
      <c r="C32" s="197">
        <f>IF($AO32="",IF($AT32="","",IF($AT32="wo",0,CEILING($AM$1/2,1))),COUNTIF($AO32:$AS32,"&gt;0"))</f>
      </c>
      <c r="D32" s="197"/>
      <c r="E32" s="30" t="s">
        <v>11</v>
      </c>
      <c r="F32" s="198">
        <f>IF($AO32="",IF($AT32="","",IF($AT32="wo",CEILING($AM$1/2,1),0)),COUNTIF($AO32:$AS32,"&lt;0"))</f>
      </c>
      <c r="G32" s="198"/>
      <c r="H32" s="197">
        <f>IF($AO28="",IF($AT28="","",IF($AT28="wo",CEILING($AM$1/2,1),0)),COUNTIF($AO28:$AS28,"&lt;0"))</f>
      </c>
      <c r="I32" s="197"/>
      <c r="J32" s="30" t="s">
        <v>11</v>
      </c>
      <c r="K32" s="198">
        <f>IF($AO28="",IF($AT28="","",IF($AT28="wo",0,CEILING($AM$1/2,1))),COUNTIF($AO28:$AS28,"&gt;0"))</f>
      </c>
      <c r="L32" s="198"/>
      <c r="M32" s="165" t="str">
        <f>IF(R32="",IF(C32="",IF(H32="","NE","ANO"),"ANO"),"ANO")</f>
        <v>NE</v>
      </c>
      <c r="N32" s="152"/>
      <c r="O32" s="153"/>
      <c r="P32" s="152"/>
      <c r="Q32" s="154"/>
      <c r="R32" s="197">
        <f>IF($AO29="",IF($AT29="","",IF($AT29="wo",CEILING($AM$1/2,1),0)),COUNTIF($AO29:$AS29,"&lt;0"))</f>
      </c>
      <c r="S32" s="197"/>
      <c r="T32" s="30" t="s">
        <v>11</v>
      </c>
      <c r="U32" s="198">
        <f>IF($AO29="",IF($AT29="","",IF($AT29="wo",0,CEILING($AM$1/2,1))),COUNTIF($AO29:$AS29,"&gt;0"))</f>
      </c>
      <c r="V32" s="198"/>
      <c r="W32" s="199">
        <f>IF(M32="ANO",AZ29+BA29+BB29,"")</f>
      </c>
      <c r="X32" s="12">
        <f>IF(M32="ANO",IF(H32="",0,H32)+IF(C32="",0,C32)+IF(R32="",0,R32),"")</f>
      </c>
      <c r="Y32" s="13" t="s">
        <v>11</v>
      </c>
      <c r="Z32" s="14">
        <f>IF(M32="ANO",IF(K32="",0,K32)+IF(F32="",0,F32)+IF(U32="",0,U32),"")</f>
      </c>
      <c r="AA32" s="200"/>
      <c r="AB32" s="2">
        <f>IF(A30="","",VLOOKUP(A30,Seznam!$A$5:$E$244,4,1))</f>
      </c>
      <c r="AC32" s="3" t="s">
        <v>12</v>
      </c>
      <c r="AD32" s="2">
        <f>IF(A34="","",VLOOKUP(A34,Seznam!$A$5:$E$244,4,1))</f>
      </c>
      <c r="AE32" s="2" t="str">
        <f>IF($AV31="","",$AV31)</f>
        <v>14.9.2014</v>
      </c>
      <c r="AF32" s="3">
        <f>IF($AW31="","",$AW31)</f>
      </c>
      <c r="AG32" s="3">
        <f>IF($AX31="","",$AX31)</f>
      </c>
      <c r="AI32" s="38">
        <f t="shared" si="0"/>
        <v>0</v>
      </c>
      <c r="AJ32" s="108" t="s">
        <v>130</v>
      </c>
      <c r="AK32" s="119">
        <f>IF(A32="","",A32)</f>
      </c>
      <c r="AL32" s="120" t="str">
        <f>IF(AK32="","",VLOOKUP(AK32,Seznam!$A$5:$E$244,2,1))&amp;" "&amp;IF(AK32="","",VLOOKUP(AK32,Seznam!$A$5:$E$244,3,1))</f>
        <v> </v>
      </c>
      <c r="AM32" s="120">
        <f>IF(A28="","",A28)</f>
      </c>
      <c r="AN32" s="120" t="str">
        <f>IF(AM32="","",VLOOKUP(AM32,Seznam!$A$5:$E$244,2,1))&amp;" "&amp;IF(AM32="","",VLOOKUP(AM32,Seznam!$A$5:$E$244,3,1))</f>
        <v> </v>
      </c>
      <c r="AO32" s="121"/>
      <c r="AP32" s="122"/>
      <c r="AQ32" s="122"/>
      <c r="AR32" s="122"/>
      <c r="AS32" s="122"/>
      <c r="AT32" s="164"/>
      <c r="AU32" s="65" t="s">
        <v>44</v>
      </c>
      <c r="AV32" s="54" t="str">
        <f>IF($AU32="","",IF($AU32="1",Seznam!$H$3,Seznam!$J$3))</f>
        <v>14.9.2014</v>
      </c>
      <c r="AW32" s="64"/>
      <c r="AX32" s="75"/>
      <c r="AY32" s="180">
        <f>IF(A34="",IF(A30="","",A30),A34)</f>
      </c>
    </row>
    <row r="33" spans="1:48" ht="19.5" customHeight="1" thickBot="1">
      <c r="A33" s="16"/>
      <c r="B33" s="17">
        <f>IF(A32="","",VLOOKUP(A32,Seznam!$A$5:$E$244,5,1))</f>
      </c>
      <c r="C33" s="201">
        <f>IF($AO32="",IF($AT32="","","W.O."),AO32&amp;",  "&amp;AP32&amp;",  "&amp;AQ32&amp;IF(AR32="","",",  "&amp;AR32)&amp;IF(AS32="","",",  "&amp;AS32))</f>
      </c>
      <c r="D33" s="202"/>
      <c r="E33" s="202"/>
      <c r="F33" s="202"/>
      <c r="G33" s="203"/>
      <c r="H33" s="201">
        <f>IF($AO28="",IF($AT28="","","W.O."),-AO28&amp;",  "&amp;-AP28&amp;",  "&amp;-AQ28&amp;IF(AR28="","",",  "&amp;-AR28)&amp;IF(AS28="","",",  "&amp;-AS28))</f>
      </c>
      <c r="I33" s="202"/>
      <c r="J33" s="202"/>
      <c r="K33" s="202"/>
      <c r="L33" s="203"/>
      <c r="M33" s="155"/>
      <c r="N33" s="155"/>
      <c r="O33" s="155"/>
      <c r="P33" s="155"/>
      <c r="Q33" s="155"/>
      <c r="R33" s="201">
        <f>IF($AO29="",IF($AT29="","","W.O."),-AO29&amp;",  "&amp;-AP29&amp;",  "&amp;-AQ29&amp;IF(AR29="","",",  "&amp;-AR29)&amp;IF(AS29="","",",  "&amp;-AS29))</f>
      </c>
      <c r="S33" s="202"/>
      <c r="T33" s="202"/>
      <c r="U33" s="202"/>
      <c r="V33" s="203"/>
      <c r="W33" s="199">
        <f>IF(B33="ANO",IF(G33="",0,G33)+IF(L33="",0,L33)+IF(Q33="",0,Q33),"")</f>
      </c>
      <c r="X33" s="18"/>
      <c r="Y33" s="19"/>
      <c r="Z33" s="20"/>
      <c r="AA33" s="200"/>
      <c r="AB33" s="2">
        <f>IF(A32="","",VLOOKUP(A32,Seznam!$A$5:$E$244,4,1))</f>
      </c>
      <c r="AC33" s="3" t="s">
        <v>12</v>
      </c>
      <c r="AD33" s="2">
        <f>IF(A28="","",VLOOKUP(A28,Seznam!$A$5:$E$244,4,1))</f>
      </c>
      <c r="AE33" s="2" t="str">
        <f>IF($AV32="","",$AV32)</f>
        <v>14.9.2014</v>
      </c>
      <c r="AF33" s="3">
        <f>IF($AW32="","",$AW32)</f>
      </c>
      <c r="AG33" s="3">
        <f>IF($AX32="","",$AX32)</f>
      </c>
      <c r="AI33" s="38"/>
      <c r="AT33" s="62"/>
      <c r="AU33" s="61"/>
      <c r="AV33" s="67"/>
    </row>
    <row r="34" spans="1:48" ht="19.5" customHeight="1" thickBot="1">
      <c r="A34" s="162"/>
      <c r="B34" s="11" t="str">
        <f>IF(A34="","",VLOOKUP(A34,Seznam!$A$5:$E$244,2,1))&amp;" "&amp;IF(A34="","",VLOOKUP(A34,Seznam!$A$5:$E$244,3,1))</f>
        <v> </v>
      </c>
      <c r="C34" s="197">
        <f>IF($AO27="",IF($AT27="","",IF($AT27="wo",CEILING($AM$1/2,1),0)),COUNTIF($AO27:$AS27,"&lt;0"))</f>
      </c>
      <c r="D34" s="197"/>
      <c r="E34" s="30" t="s">
        <v>11</v>
      </c>
      <c r="F34" s="198">
        <f>IF($AO27="",IF($AT27="","",IF($AT27="wo",0,CEILING($AM$1/2,1))),COUNTIF($AO27:$AS27,"&gt;0"))</f>
      </c>
      <c r="G34" s="198"/>
      <c r="H34" s="197">
        <f>IF($AO31="",IF($AT31="","",IF($AT31="wo",CEILING($AM$1/2,1),0)),COUNTIF($AO31:$AS31,"&lt;0"))</f>
      </c>
      <c r="I34" s="197"/>
      <c r="J34" s="30" t="s">
        <v>11</v>
      </c>
      <c r="K34" s="198">
        <f>IF($AO31="",IF($AT31="","",IF($AT31="wo",0,CEILING($AM$1/2,1))),COUNTIF($AO31:$AS31,"&gt;0"))</f>
      </c>
      <c r="L34" s="198"/>
      <c r="M34" s="197">
        <f>IF($AO29="",IF($AT29="","",IF($AT29="wo",0,CEILING($AM$1/2,1))),COUNTIF($AO29:$AS29,"&gt;0"))</f>
      </c>
      <c r="N34" s="197"/>
      <c r="O34" s="30" t="s">
        <v>11</v>
      </c>
      <c r="P34" s="198">
        <f>IF($AO29="",IF($AT29="","",IF($AT29="wo",CEILING($AM$1/2,1),0)),COUNTIF($AO29:$AS29,"&lt;0"))</f>
      </c>
      <c r="Q34" s="198"/>
      <c r="R34" s="165" t="str">
        <f>IF(C34="",IF(H34="",IF(M34="","NE","ANO"),"ANO"),"ANO")</f>
        <v>NE</v>
      </c>
      <c r="S34" s="156"/>
      <c r="T34" s="157"/>
      <c r="U34" s="156"/>
      <c r="V34" s="158"/>
      <c r="W34" s="199">
        <f>IF(R34="ANO",AZ30+BA30+BB30,"")</f>
      </c>
      <c r="X34" s="12">
        <f>IF(R34="ANO",IF(H34="",0,H34)+IF(M34="",0,M34)+IF(C34="",0,C34),"")</f>
      </c>
      <c r="Y34" s="13" t="s">
        <v>11</v>
      </c>
      <c r="Z34" s="14">
        <f>IF(R34="ANO",IF(K34="",0,K34)+IF(P34="",0,P34)+IF(F34="",0,F34),"")</f>
      </c>
      <c r="AA34" s="200"/>
      <c r="AB34" s="15"/>
      <c r="AC34" s="15"/>
      <c r="AD34" s="15"/>
      <c r="AE34" s="10"/>
      <c r="AF34" s="15"/>
      <c r="AG34" s="15"/>
      <c r="AI34" s="38"/>
      <c r="AU34" s="61"/>
      <c r="AV34" s="67"/>
    </row>
    <row r="35" spans="1:48" ht="19.5" customHeight="1" thickBot="1">
      <c r="A35" s="16"/>
      <c r="B35" s="17">
        <f>IF(A34="","",VLOOKUP(A34,Seznam!$A$5:$E$244,5,1))</f>
      </c>
      <c r="C35" s="201">
        <f>IF($AO27="",IF($AT27="","","W.O."),-AO27&amp;",  "&amp;-AP27&amp;",  "&amp;-AQ27&amp;IF(AR27="","",",  "&amp;-AR27)&amp;IF(AS27="","",",  "&amp;-AS27))</f>
      </c>
      <c r="D35" s="202"/>
      <c r="E35" s="202"/>
      <c r="F35" s="202"/>
      <c r="G35" s="203"/>
      <c r="H35" s="201">
        <f>IF($AO31="",IF($AT31="","","W.O."),-AO31&amp;",  "&amp;-AP31&amp;",  "&amp;-AQ31&amp;IF(AR31="","",",  "&amp;-AR31)&amp;IF(AS31="","",",  "&amp;-AS31))</f>
      </c>
      <c r="I35" s="202"/>
      <c r="J35" s="202"/>
      <c r="K35" s="202"/>
      <c r="L35" s="203"/>
      <c r="M35" s="201">
        <f>IF($AO29="",IF($AT29="","","W.O."),AO29&amp;",  "&amp;AP29&amp;",  "&amp;AQ29&amp;IF(AR29="","",",  "&amp;AR29)&amp;IF(AS29="","",",  "&amp;AS29))</f>
      </c>
      <c r="N35" s="202"/>
      <c r="O35" s="202"/>
      <c r="P35" s="202"/>
      <c r="Q35" s="203"/>
      <c r="R35" s="159"/>
      <c r="S35" s="160"/>
      <c r="T35" s="160"/>
      <c r="U35" s="160"/>
      <c r="V35" s="161"/>
      <c r="W35" s="199">
        <f>IF(B35="ANO",IF(G35="",0,G35)+IF(L35="",0,L35)+IF(Q35="",0,Q35),"")</f>
      </c>
      <c r="X35" s="18"/>
      <c r="Y35" s="19"/>
      <c r="Z35" s="20"/>
      <c r="AA35" s="200"/>
      <c r="AB35" s="15"/>
      <c r="AC35" s="15"/>
      <c r="AD35" s="15"/>
      <c r="AE35" s="10"/>
      <c r="AF35" s="15"/>
      <c r="AG35" s="15"/>
      <c r="AI35" s="38"/>
      <c r="AU35" s="61"/>
      <c r="AV35" s="67"/>
    </row>
    <row r="36" spans="1:35" ht="19.5" customHeight="1">
      <c r="A36" s="21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  <c r="S36" s="24"/>
      <c r="T36" s="24"/>
      <c r="U36" s="24"/>
      <c r="V36" s="24"/>
      <c r="W36" s="23"/>
      <c r="X36" s="23"/>
      <c r="Y36" s="23"/>
      <c r="Z36" s="23"/>
      <c r="AA36" s="25"/>
      <c r="AB36" s="15"/>
      <c r="AC36" s="15"/>
      <c r="AD36" s="15"/>
      <c r="AE36" s="10"/>
      <c r="AF36" s="15"/>
      <c r="AG36" s="15"/>
      <c r="AI36" s="38"/>
    </row>
    <row r="37" spans="1:54" ht="19.5" customHeight="1" thickBot="1">
      <c r="A37" s="167"/>
      <c r="B37" s="168" t="s">
        <v>109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Z37" s="10"/>
      <c r="AI37" s="38"/>
      <c r="AJ37" s="136"/>
      <c r="AK37" s="205"/>
      <c r="AL37" s="205"/>
      <c r="AM37" s="205"/>
      <c r="AN37" s="205"/>
      <c r="AO37" s="205"/>
      <c r="AP37" s="205"/>
      <c r="AQ37" s="205"/>
      <c r="AR37" s="205"/>
      <c r="AS37" s="205"/>
      <c r="AT37" s="47"/>
      <c r="AU37" s="108"/>
      <c r="AV37" s="69"/>
      <c r="AW37" s="53"/>
      <c r="AX37" s="70"/>
      <c r="AY37" s="70"/>
      <c r="AZ37" s="204"/>
      <c r="BA37" s="204"/>
      <c r="BB37" s="204"/>
    </row>
    <row r="38" spans="1:55" ht="19.5" customHeight="1" thickBot="1">
      <c r="A38" s="169"/>
      <c r="B38" s="170" t="s">
        <v>97</v>
      </c>
      <c r="C38" s="206">
        <f>IF(A39="","",VLOOKUP(A39,Seznam!$A$5:$E$244,4,1))</f>
      </c>
      <c r="D38" s="207" t="e">
        <v>#REF!</v>
      </c>
      <c r="E38" s="207" t="e">
        <v>#REF!</v>
      </c>
      <c r="F38" s="207" t="e">
        <v>#REF!</v>
      </c>
      <c r="G38" s="207" t="e">
        <v>#REF!</v>
      </c>
      <c r="H38" s="206">
        <f>IF(A41="","",VLOOKUP(A41,Seznam!$A$5:$E$244,4,1))</f>
      </c>
      <c r="I38" s="207" t="e">
        <v>#REF!</v>
      </c>
      <c r="J38" s="207" t="e">
        <v>#REF!</v>
      </c>
      <c r="K38" s="207" t="e">
        <v>#REF!</v>
      </c>
      <c r="L38" s="207" t="e">
        <v>#REF!</v>
      </c>
      <c r="M38" s="206">
        <f>IF(A43="","",VLOOKUP(A43,Seznam!$A$5:$E$244,4,1))</f>
      </c>
      <c r="N38" s="207" t="e">
        <v>#REF!</v>
      </c>
      <c r="O38" s="207" t="e">
        <v>#REF!</v>
      </c>
      <c r="P38" s="207" t="e">
        <v>#REF!</v>
      </c>
      <c r="Q38" s="207" t="e">
        <v>#REF!</v>
      </c>
      <c r="R38" s="206">
        <f>IF(A45="","",VLOOKUP(A45,Seznam!$A$5:$E$244,4,1))</f>
      </c>
      <c r="S38" s="207" t="e">
        <v>#REF!</v>
      </c>
      <c r="T38" s="207" t="e">
        <v>#REF!</v>
      </c>
      <c r="U38" s="207" t="e">
        <v>#REF!</v>
      </c>
      <c r="V38" s="207" t="e">
        <v>#REF!</v>
      </c>
      <c r="W38" s="171" t="s">
        <v>9</v>
      </c>
      <c r="X38" s="208" t="s">
        <v>99</v>
      </c>
      <c r="Y38" s="208"/>
      <c r="Z38" s="208"/>
      <c r="AA38" s="171" t="s">
        <v>10</v>
      </c>
      <c r="AB38" s="209" t="s">
        <v>100</v>
      </c>
      <c r="AC38" s="210"/>
      <c r="AD38" s="211"/>
      <c r="AE38" s="173" t="s">
        <v>103</v>
      </c>
      <c r="AF38" s="173" t="s">
        <v>101</v>
      </c>
      <c r="AG38" s="173" t="s">
        <v>102</v>
      </c>
      <c r="AH38" s="38"/>
      <c r="AI38" s="38">
        <f>IF($AK38="",$AI32,IF($AM38="",$AI32,$AI32+1))</f>
        <v>0</v>
      </c>
      <c r="AJ38" s="38" t="s">
        <v>131</v>
      </c>
      <c r="AK38" s="109">
        <f>IF(A39="","",A39)</f>
      </c>
      <c r="AL38" s="110" t="str">
        <f>IF(AK38="","",VLOOKUP(AK38,Seznam!$A$5:$E$244,2,1))&amp;" "&amp;IF(AK38="","",VLOOKUP(AK38,Seznam!$A$5:$E$244,3,1))</f>
        <v> </v>
      </c>
      <c r="AM38" s="110">
        <f>IF(A45="","",A45)</f>
      </c>
      <c r="AN38" s="110" t="str">
        <f>IF(AM38="","",VLOOKUP(AM38,Seznam!$A$5:$E$244,2,1))&amp;" "&amp;IF(AM38="","",VLOOKUP(AM38,Seznam!$A$5:$E$244,3,1))</f>
        <v> </v>
      </c>
      <c r="AO38" s="126"/>
      <c r="AP38" s="112"/>
      <c r="AQ38" s="112"/>
      <c r="AR38" s="112"/>
      <c r="AS38" s="112"/>
      <c r="AT38" s="131"/>
      <c r="AU38" s="65" t="s">
        <v>44</v>
      </c>
      <c r="AV38" s="54" t="str">
        <f>IF($AU38="","",IF($AU38="1",Seznam!$H$3,Seznam!$J$3))</f>
        <v>14.9.2014</v>
      </c>
      <c r="AW38" s="64"/>
      <c r="AX38" s="75"/>
      <c r="AY38" s="180">
        <f>IF(A45="","",IF(A43="","",A43))</f>
      </c>
      <c r="AZ38">
        <f>IF($AO38="",IF($AT38="-wo",2,0),IF(COUNTIF($AO38:$AS38,"&gt;0")&gt;COUNTIF($AO38:$AS38,"&lt;0"),2,1))</f>
        <v>0</v>
      </c>
      <c r="BA38">
        <f>IF($AO41="",IF($AT41="-wo",2,0),IF(COUNTIF($AO41:$AS41,"&gt;0")&gt;COUNTIF($AO41:$AS41,"&lt;0"),2,1))</f>
        <v>0</v>
      </c>
      <c r="BB38">
        <f>IF($AO43="",IF($AT43="wo",2,0),IF(COUNTIF($AO43:$AS43,"&lt;0")&gt;COUNTIF($AO43:$AS43,"&gt;0"),2,1))</f>
        <v>0</v>
      </c>
      <c r="BC38">
        <f>IF($AA39=1,$A39,IF($AA41=1,$A41,IF($AA43=1,$A43,IF($AA45=1,$A45,""))))</f>
      </c>
    </row>
    <row r="39" spans="1:55" ht="19.5" customHeight="1" thickBot="1">
      <c r="A39" s="162"/>
      <c r="B39" s="166" t="str">
        <f>IF(A39="","",VLOOKUP(A39,Seznam!$A$5:$E$244,2,1))&amp;" "&amp;IF(A39="","",VLOOKUP(A39,Seznam!$A$5:$E$244,3,1))</f>
        <v> </v>
      </c>
      <c r="C39" s="165" t="str">
        <f>IF(H39="",IF(M39="",IF(R39="","NE","ANO"),"ANO"),"ANO")</f>
        <v>NE</v>
      </c>
      <c r="D39" s="152"/>
      <c r="E39" s="153"/>
      <c r="F39" s="152"/>
      <c r="G39" s="154"/>
      <c r="H39" s="197">
        <f>IF($AO41="",IF($AT41="","",IF($AT41="wo",0,CEILING($AM$1/2,1))),COUNTIF($AO41:$AS41,"&gt;0"))</f>
      </c>
      <c r="I39" s="197"/>
      <c r="J39" s="30" t="s">
        <v>11</v>
      </c>
      <c r="K39" s="198">
        <f>IF($AO41="",IF($AT41="","",IF($AT41="wo",CEILING($AM$1/2,1),0)),COUNTIF($AO41:$AS41,"&lt;0"))</f>
      </c>
      <c r="L39" s="198"/>
      <c r="M39" s="197">
        <f>IF($AO43="",IF($AT43="","",IF($AT43="wo",CEILING($AM$1/2,1),0)),COUNTIF($AO43:$AS43,"&lt;0"))</f>
      </c>
      <c r="N39" s="197"/>
      <c r="O39" s="30" t="s">
        <v>11</v>
      </c>
      <c r="P39" s="198">
        <f>IF($AO43="",IF($AT43="","",IF($AT43="wo",0,CEILING($AM$1/2,1))),COUNTIF($AO43:$AS43,"&gt;0"))</f>
      </c>
      <c r="Q39" s="198"/>
      <c r="R39" s="197">
        <f>IF($AO38="",IF($AT38="","",IF($AT38="wo",0,CEILING($AM$1/2,1))),COUNTIF($AO38:$AS38,"&gt;0"))</f>
      </c>
      <c r="S39" s="197"/>
      <c r="T39" s="30" t="s">
        <v>11</v>
      </c>
      <c r="U39" s="198">
        <f>IF($AO38="",IF($AT38="","",IF($AT38="wo",CEILING($AM$1/2,1),0)),COUNTIF($AO38:$AS38,"&lt;0"))</f>
      </c>
      <c r="V39" s="198"/>
      <c r="W39" s="199">
        <f>IF(C39="ANO",AZ38+BA38+BB38,"")</f>
      </c>
      <c r="X39" s="12">
        <f>IF(C39="ANO",IF(H39="",0,H39)+IF(M39="",0,M39)+IF(R39="",0,R39),"")</f>
      </c>
      <c r="Y39" s="13" t="s">
        <v>11</v>
      </c>
      <c r="Z39" s="14">
        <f>IF(C39="ANO",IF(K39="",0,K39)+IF(P39="",0,P39)+IF(U39="",0,U39),"")</f>
      </c>
      <c r="AA39" s="200"/>
      <c r="AB39" s="2">
        <f>IF(A39="","",VLOOKUP(A39,Seznam!$A$5:$E$244,4,1))</f>
      </c>
      <c r="AC39" s="3" t="s">
        <v>12</v>
      </c>
      <c r="AD39" s="2">
        <f>IF(A45="","",VLOOKUP(A45,Seznam!$A$5:$E$244,4,1))</f>
      </c>
      <c r="AE39" s="2" t="str">
        <f>IF($AV38="","",$AV38)</f>
        <v>14.9.2014</v>
      </c>
      <c r="AF39" s="3">
        <f>IF($AW38="","",$AW38)</f>
      </c>
      <c r="AG39" s="3">
        <f>IF($AX38="","",$AX38)</f>
      </c>
      <c r="AI39" s="38">
        <f t="shared" si="0"/>
        <v>0</v>
      </c>
      <c r="AJ39" s="38" t="s">
        <v>131</v>
      </c>
      <c r="AK39" s="114">
        <f>IF(A41="","",A41)</f>
      </c>
      <c r="AL39" s="115" t="str">
        <f>IF(AK39="","",VLOOKUP(AK39,Seznam!$A$5:$E$244,2,1))&amp;" "&amp;IF(AK39="","",VLOOKUP(AK39,Seznam!$A$5:$E$244,3,1))</f>
        <v> </v>
      </c>
      <c r="AM39" s="115">
        <f>IF(A43="","",A43)</f>
      </c>
      <c r="AN39" s="115" t="str">
        <f>IF(AM39="","",VLOOKUP(AM39,Seznam!$A$5:$E$244,2,1))&amp;" "&amp;IF(AM39="","",VLOOKUP(AM39,Seznam!$A$5:$E$244,3,1))</f>
        <v> </v>
      </c>
      <c r="AO39" s="116"/>
      <c r="AP39" s="117"/>
      <c r="AQ39" s="117"/>
      <c r="AR39" s="117"/>
      <c r="AS39" s="117"/>
      <c r="AT39" s="163"/>
      <c r="AU39" s="65" t="s">
        <v>44</v>
      </c>
      <c r="AV39" s="54" t="str">
        <f>IF($AU39="","",IF($AU39="1",Seznam!$H$3,Seznam!$J$3))</f>
        <v>14.9.2014</v>
      </c>
      <c r="AW39" s="64"/>
      <c r="AX39" s="75"/>
      <c r="AY39" s="180">
        <f>IF(A45="",IF(A39="","",A39),A45)</f>
      </c>
      <c r="AZ39">
        <f>IF($AO39="",IF($AT39="-wo",2,0),IF(COUNTIF($AO39:$AS39,"&gt;0")&gt;COUNTIF($AO39:$AS39,"&lt;0"),2,1))</f>
        <v>0</v>
      </c>
      <c r="BA39">
        <f>IF($AO41="",IF($AT41="wo",2,0),IF(COUNTIF($AO41:$AS41,"&lt;0")&gt;COUNTIF($AO41:$AS41,"&gt;0"),2,1))</f>
        <v>0</v>
      </c>
      <c r="BB39">
        <f>IF($AO42="",IF($AT42="-wo",2,0),IF(COUNTIF($AO42:$AS42,"&gt;0")&gt;COUNTIF($AO42:$AS42,"&lt;0"),2,1))</f>
        <v>0</v>
      </c>
      <c r="BC39">
        <f>IF($AA39=2,$A39,IF($AA41=2,$A41,IF($AA43=2,$A43,IF($AA45=2,$A45,""))))</f>
      </c>
    </row>
    <row r="40" spans="1:55" ht="19.5" customHeight="1" thickBot="1">
      <c r="A40" s="16"/>
      <c r="B40" s="17">
        <f>IF(A39="","",VLOOKUP(A39,Seznam!$A$5:$E$244,5,1))</f>
      </c>
      <c r="C40" s="155"/>
      <c r="D40" s="155"/>
      <c r="E40" s="155"/>
      <c r="F40" s="155"/>
      <c r="G40" s="155"/>
      <c r="H40" s="201">
        <f>IF($AO41="",IF($AT41="","","W.O."),AO41&amp;",  "&amp;AP41&amp;",  "&amp;AQ41&amp;IF(AR41="","",",  "&amp;AR41)&amp;IF(AS41="","",",  "&amp;AS41))</f>
      </c>
      <c r="I40" s="202"/>
      <c r="J40" s="202"/>
      <c r="K40" s="202"/>
      <c r="L40" s="203"/>
      <c r="M40" s="201">
        <f>IF($AO43="",IF($AT43="","","W.O."),-AO43&amp;",  "&amp;-AP43&amp;",  "&amp;-AQ43&amp;IF(AR43="","",",  "&amp;-AR43)&amp;IF(AS43="","",",  "&amp;-AS43))</f>
      </c>
      <c r="N40" s="202"/>
      <c r="O40" s="202"/>
      <c r="P40" s="202"/>
      <c r="Q40" s="203"/>
      <c r="R40" s="201">
        <f>IF($AO38="",IF($AT38="","","W.O."),AO38&amp;",  "&amp;AP38&amp;",  "&amp;AQ38&amp;IF(AR38="","",",  "&amp;AR38)&amp;IF(AS38="","",",  "&amp;AS38))</f>
      </c>
      <c r="S40" s="202"/>
      <c r="T40" s="202"/>
      <c r="U40" s="202"/>
      <c r="V40" s="203"/>
      <c r="W40" s="199">
        <f>IF(B40="ANO",IF(G40="",0,G40)+IF(L40="",0,L40)+IF(Q40="",0,Q40),"")</f>
      </c>
      <c r="X40" s="18"/>
      <c r="Y40" s="19"/>
      <c r="Z40" s="20"/>
      <c r="AA40" s="200"/>
      <c r="AB40" s="2">
        <f>IF(A41="","",VLOOKUP(A41,Seznam!$A$5:$E$244,4,1))</f>
      </c>
      <c r="AC40" s="3" t="s">
        <v>12</v>
      </c>
      <c r="AD40" s="2">
        <f>IF(A43="","",VLOOKUP(A43,Seznam!$A$5:$E$244,4,1))</f>
      </c>
      <c r="AE40" s="2" t="str">
        <f>IF($AV39="","",$AV39)</f>
        <v>14.9.2014</v>
      </c>
      <c r="AF40" s="3">
        <f>IF($AW39="","",$AW39)</f>
      </c>
      <c r="AG40" s="3">
        <f>IF($AX39="","",$AX39)</f>
      </c>
      <c r="AI40" s="38">
        <f t="shared" si="0"/>
        <v>0</v>
      </c>
      <c r="AJ40" s="38" t="s">
        <v>132</v>
      </c>
      <c r="AK40" s="114">
        <f>IF(A45="","",A45)</f>
      </c>
      <c r="AL40" s="115" t="str">
        <f>IF(AK40="","",VLOOKUP(AK40,Seznam!$A$5:$E$244,2,1))&amp;" "&amp;IF(AK40="","",VLOOKUP(AK40,Seznam!$A$5:$E$244,3,1))</f>
        <v> </v>
      </c>
      <c r="AM40" s="115">
        <f>IF(A43="","",A43)</f>
      </c>
      <c r="AN40" s="115" t="str">
        <f>IF(AM40="","",VLOOKUP(AM40,Seznam!$A$5:$E$244,2,1))&amp;" "&amp;IF(AM40="","",VLOOKUP(AM40,Seznam!$A$5:$E$244,3,1))</f>
        <v> </v>
      </c>
      <c r="AO40" s="116"/>
      <c r="AP40" s="117"/>
      <c r="AQ40" s="117"/>
      <c r="AR40" s="117"/>
      <c r="AS40" s="117"/>
      <c r="AT40" s="163"/>
      <c r="AU40" s="65" t="s">
        <v>44</v>
      </c>
      <c r="AV40" s="54" t="str">
        <f>IF($AU40="","",IF($AU40="1",Seznam!$H$3,Seznam!$J$3))</f>
        <v>14.9.2014</v>
      </c>
      <c r="AW40" s="64"/>
      <c r="AX40" s="75"/>
      <c r="AY40" s="180">
        <f>IF(A45="","",IF(A41="","",A41))</f>
      </c>
      <c r="AZ40">
        <f>IF($AO39="",IF($AT39="wo",2,0),IF(COUNTIF($AO39:$AS39,"&lt;0")&gt;COUNTIF($AO39:$AS39,"&gt;0"),2,1))</f>
        <v>0</v>
      </c>
      <c r="BA40">
        <f>IF($AO40="",IF($AT40="wo",2,0),IF(COUNTIF($AO40:$AS40,"&lt;0")&gt;COUNTIF($AO40:$AS40,"&gt;0"),2,1))</f>
        <v>0</v>
      </c>
      <c r="BB40">
        <f>IF($AO43="",IF($AT43="-wo",2,0),IF(COUNTIF($AO43:$AS43,"&gt;0")&gt;COUNTIF($AO43:$AS43,"&lt;0"),2,1))</f>
        <v>0</v>
      </c>
      <c r="BC40">
        <f>IF($AA39=3,$A39,IF($AA41=3,$A41,IF($AA43=3,$A43,IF($AA45=3,$A45,""))))</f>
      </c>
    </row>
    <row r="41" spans="1:55" ht="19.5" customHeight="1" thickBot="1">
      <c r="A41" s="162"/>
      <c r="B41" s="11" t="str">
        <f>IF(A41="","",VLOOKUP(A41,Seznam!$A$5:$E$244,2,1))&amp;" "&amp;IF(A41="","",VLOOKUP(A41,Seznam!$A$5:$E$244,3,1))</f>
        <v> </v>
      </c>
      <c r="C41" s="197">
        <f>IF($AO41="",IF($AT41="","",IF($AT41="wo",CEILING($AM$1/2,1),0)),COUNTIF($AO41:$AS41,"&lt;0"))</f>
      </c>
      <c r="D41" s="197"/>
      <c r="E41" s="30" t="s">
        <v>11</v>
      </c>
      <c r="F41" s="198">
        <f>IF($AO41="",IF($AT41="","",IF($AT41="wo",0,CEILING($AM$1/2,1))),COUNTIF($AO41:$AS41,"&gt;0"))</f>
      </c>
      <c r="G41" s="198"/>
      <c r="H41" s="165" t="str">
        <f>IF(M41="",IF(R41="",IF(C41="","NE","ANO"),"ANO"),"ANO")</f>
        <v>NE</v>
      </c>
      <c r="I41" s="152"/>
      <c r="J41" s="153"/>
      <c r="K41" s="152"/>
      <c r="L41" s="154"/>
      <c r="M41" s="197">
        <f>IF($AO39="",IF($AT39="","",IF($AT39="wo",0,CEILING($AM$1/2,1))),COUNTIF($AO39:$AS39,"&gt;0"))</f>
      </c>
      <c r="N41" s="197"/>
      <c r="O41" s="30" t="s">
        <v>11</v>
      </c>
      <c r="P41" s="198">
        <f>IF($AO39="",IF($AT39="","",IF($AT39="wo",CEILING($AM$1/2,1),0)),COUNTIF($AO39:$AS39,"&lt;0"))</f>
      </c>
      <c r="Q41" s="198"/>
      <c r="R41" s="197">
        <f>IF($AO42="",IF($AT42="","",IF($AT42="wo",0,CEILING($AM$1/2,1))),COUNTIF($AO42:$AS42,"&gt;0"))</f>
      </c>
      <c r="S41" s="197"/>
      <c r="T41" s="30" t="s">
        <v>11</v>
      </c>
      <c r="U41" s="198">
        <f>IF($AO42="",IF($AT42="","",IF($AT42="wo",CEILING($AM$1/2,1),0)),COUNTIF($AO42:$AS42,"&lt;0"))</f>
      </c>
      <c r="V41" s="198"/>
      <c r="W41" s="199">
        <f>IF(H41="ANO",AZ39+BA39+BB39,"")</f>
      </c>
      <c r="X41" s="12">
        <f>IF(H41="ANO",IF(C41="",0,C41)+IF(M41="",0,M41)+IF(R41="",0,R41),"")</f>
      </c>
      <c r="Y41" s="13" t="s">
        <v>11</v>
      </c>
      <c r="Z41" s="14">
        <f>IF(H41="ANO",IF(F41="",0,F41)+IF(P41="",0,P41)+IF(U41="",0,U41),"")</f>
      </c>
      <c r="AA41" s="200"/>
      <c r="AB41" s="2">
        <f>IF(A45="","",VLOOKUP(A45,Seznam!$A$5:$E$244,4,1))</f>
      </c>
      <c r="AC41" s="3" t="s">
        <v>12</v>
      </c>
      <c r="AD41" s="2">
        <f>IF(A43="","",VLOOKUP(A43,Seznam!$A$5:$E$244,4,1))</f>
      </c>
      <c r="AE41" s="2" t="str">
        <f>IF($AV40="","",$AV40)</f>
        <v>14.9.2014</v>
      </c>
      <c r="AF41" s="3">
        <f>IF($AW40="","",$AW40)</f>
      </c>
      <c r="AG41" s="3">
        <f>IF($AX40="","",$AX40)</f>
      </c>
      <c r="AI41" s="38">
        <f t="shared" si="0"/>
        <v>0</v>
      </c>
      <c r="AJ41" s="108" t="s">
        <v>132</v>
      </c>
      <c r="AK41" s="114">
        <f>IF(A39="","",A39)</f>
      </c>
      <c r="AL41" s="115" t="str">
        <f>IF(AK41="","",VLOOKUP(AK41,Seznam!$A$5:$E$244,2,1))&amp;" "&amp;IF(AK41="","",VLOOKUP(AK41,Seznam!$A$5:$E$244,3,1))</f>
        <v> </v>
      </c>
      <c r="AM41" s="115">
        <f>IF(A41="","",A41)</f>
      </c>
      <c r="AN41" s="115" t="str">
        <f>IF(AM41="","",VLOOKUP(AM41,Seznam!$A$5:$E$244,2,1))&amp;" "&amp;IF(AM41="","",VLOOKUP(AM41,Seznam!$A$5:$E$244,3,1))</f>
        <v> </v>
      </c>
      <c r="AO41" s="116"/>
      <c r="AP41" s="117"/>
      <c r="AQ41" s="117"/>
      <c r="AR41" s="117"/>
      <c r="AS41" s="117"/>
      <c r="AT41" s="163"/>
      <c r="AU41" s="65" t="s">
        <v>44</v>
      </c>
      <c r="AV41" s="54" t="str">
        <f>IF($AU41="","",IF($AU41="1",Seznam!$H$3,Seznam!$J$3))</f>
        <v>14.9.2014</v>
      </c>
      <c r="AW41" s="64"/>
      <c r="AX41" s="75"/>
      <c r="AY41" s="180">
        <f>IF(A43="","",A43)</f>
      </c>
      <c r="AZ41">
        <f>IF($AO38="",IF($AT38="wo",2,0),IF(COUNTIF($AO38:$AS38,"&lt;0")&gt;COUNTIF($AO38:$AS38,"&gt;0"),2,1))</f>
        <v>0</v>
      </c>
      <c r="BA41">
        <f>IF($AO40="",IF($AT40="-wo",2,0),IF(COUNTIF($AO40:$AS40,"&gt;0")&gt;COUNTIF($AO40:$AS40,"&lt;0"),2,1))</f>
        <v>0</v>
      </c>
      <c r="BB41">
        <f>IF($AO42="",IF($AT42="wo",2,0),IF(COUNTIF($AO42:$AS42,"&lt;0")&gt;COUNTIF($AO42:$AS42,"&gt;0"),2,1))</f>
        <v>0</v>
      </c>
      <c r="BC41">
        <f>IF($AA39=4,$A39,IF($AA41=4,$A41,IF($AA43=4,$A43,IF($AA45=4,$A45,""))))</f>
      </c>
    </row>
    <row r="42" spans="1:51" ht="19.5" customHeight="1" thickBot="1">
      <c r="A42" s="16"/>
      <c r="B42" s="17">
        <f>IF(A41="","",VLOOKUP(A41,Seznam!$A$5:$E$244,5,1))</f>
      </c>
      <c r="C42" s="201">
        <f>IF($AO41="",IF($AT41="","","W.O."),-AO41&amp;",  "&amp;-AP41&amp;",  "&amp;-AQ41&amp;IF(AR41="","",",  "&amp;-AR41)&amp;IF(AS41="","",",  "&amp;-AS41))</f>
      </c>
      <c r="D42" s="202"/>
      <c r="E42" s="202"/>
      <c r="F42" s="202"/>
      <c r="G42" s="203"/>
      <c r="H42" s="155"/>
      <c r="I42" s="155"/>
      <c r="J42" s="155"/>
      <c r="K42" s="155"/>
      <c r="L42" s="155"/>
      <c r="M42" s="201">
        <f>IF($AO39="",IF($AT39="","","W.O."),AO39&amp;",  "&amp;AP39&amp;",  "&amp;AQ39&amp;IF(AR39="","",",  "&amp;AR39)&amp;IF(AS39="","",",  "&amp;AS39))</f>
      </c>
      <c r="N42" s="202"/>
      <c r="O42" s="202"/>
      <c r="P42" s="202"/>
      <c r="Q42" s="203"/>
      <c r="R42" s="201">
        <f>IF($AO42="",IF($AT42="","","W.O."),AO42&amp;",  "&amp;AP42&amp;",  "&amp;AQ42&amp;IF(AR42="","",",  "&amp;AR42)&amp;IF(AS42="","",",  "&amp;AS42))</f>
      </c>
      <c r="S42" s="202"/>
      <c r="T42" s="202"/>
      <c r="U42" s="202"/>
      <c r="V42" s="203"/>
      <c r="W42" s="199">
        <f>IF(B42="ANO",IF(G42="",0,G42)+IF(L42="",0,L42)+IF(Q42="",0,Q42),"")</f>
      </c>
      <c r="X42" s="18"/>
      <c r="Y42" s="19"/>
      <c r="Z42" s="20"/>
      <c r="AA42" s="200"/>
      <c r="AB42" s="2">
        <f>IF(A39="","",VLOOKUP(A39,Seznam!$A$5:$E$244,4,1))</f>
      </c>
      <c r="AC42" s="3" t="s">
        <v>12</v>
      </c>
      <c r="AD42" s="2">
        <f>IF(A41="","",VLOOKUP(A41,Seznam!$A$5:$E$244,4,1))</f>
      </c>
      <c r="AE42" s="2" t="str">
        <f>IF($AV41="","",$AV41)</f>
        <v>14.9.2014</v>
      </c>
      <c r="AF42" s="3">
        <f>IF($AW41="","",$AW41)</f>
      </c>
      <c r="AG42" s="3">
        <f>IF($AX41="","",$AX41)</f>
      </c>
      <c r="AI42" s="38">
        <f t="shared" si="0"/>
        <v>0</v>
      </c>
      <c r="AJ42" s="108" t="s">
        <v>133</v>
      </c>
      <c r="AK42" s="114">
        <f>IF(A41="","",A41)</f>
      </c>
      <c r="AL42" s="115" t="str">
        <f>IF(AK42="","",VLOOKUP(AK42,Seznam!$A$5:$E$244,2,1))&amp;" "&amp;IF(AK42="","",VLOOKUP(AK42,Seznam!$A$5:$E$244,3,1))</f>
        <v> </v>
      </c>
      <c r="AM42" s="115">
        <f>IF(A45="","",A45)</f>
      </c>
      <c r="AN42" s="115" t="str">
        <f>IF(AM42="","",VLOOKUP(AM42,Seznam!$A$5:$E$244,2,1))&amp;" "&amp;IF(AM42="","",VLOOKUP(AM42,Seznam!$A$5:$E$244,3,1))</f>
        <v> </v>
      </c>
      <c r="AO42" s="116"/>
      <c r="AP42" s="117"/>
      <c r="AQ42" s="117"/>
      <c r="AR42" s="117"/>
      <c r="AS42" s="117"/>
      <c r="AT42" s="163"/>
      <c r="AU42" s="65" t="s">
        <v>44</v>
      </c>
      <c r="AV42" s="54" t="str">
        <f>IF($AU42="","",IF($AU42="1",Seznam!$H$3,Seznam!$J$3))</f>
        <v>14.9.2014</v>
      </c>
      <c r="AW42" s="64"/>
      <c r="AX42" s="75"/>
      <c r="AY42" s="180">
        <f>IF(A45="","",IF(A39="","",A39))</f>
      </c>
    </row>
    <row r="43" spans="1:51" ht="19.5" customHeight="1" thickBot="1">
      <c r="A43" s="162"/>
      <c r="B43" s="11" t="str">
        <f>IF(A43="","",VLOOKUP(A43,Seznam!$A$5:$E$244,2,1))&amp;" "&amp;IF(A43="","",VLOOKUP(A43,Seznam!$A$5:$E$244,3,1))</f>
        <v> </v>
      </c>
      <c r="C43" s="197">
        <f>IF($AO43="",IF($AT43="","",IF($AT43="wo",0,CEILING($AM$1/2,1))),COUNTIF($AO43:$AS43,"&gt;0"))</f>
      </c>
      <c r="D43" s="197"/>
      <c r="E43" s="30" t="s">
        <v>11</v>
      </c>
      <c r="F43" s="198">
        <f>IF($AO43="",IF($AT43="","",IF($AT43="wo",CEILING($AM$1/2,1),0)),COUNTIF($AO43:$AS43,"&lt;0"))</f>
      </c>
      <c r="G43" s="198"/>
      <c r="H43" s="197">
        <f>IF($AO39="",IF($AT39="","",IF($AT39="wo",CEILING($AM$1/2,1),0)),COUNTIF($AO39:$AS39,"&lt;0"))</f>
      </c>
      <c r="I43" s="197"/>
      <c r="J43" s="30" t="s">
        <v>11</v>
      </c>
      <c r="K43" s="198">
        <f>IF($AO39="",IF($AT39="","",IF($AT39="wo",0,CEILING($AM$1/2,1))),COUNTIF($AO39:$AS39,"&gt;0"))</f>
      </c>
      <c r="L43" s="198"/>
      <c r="M43" s="165" t="str">
        <f>IF(R43="",IF(C43="",IF(H43="","NE","ANO"),"ANO"),"ANO")</f>
        <v>NE</v>
      </c>
      <c r="N43" s="152"/>
      <c r="O43" s="153"/>
      <c r="P43" s="152"/>
      <c r="Q43" s="154"/>
      <c r="R43" s="197">
        <f>IF($AO40="",IF($AT40="","",IF($AT40="wo",CEILING($AM$1/2,1),0)),COUNTIF($AO40:$AS40,"&lt;0"))</f>
      </c>
      <c r="S43" s="197"/>
      <c r="T43" s="30" t="s">
        <v>11</v>
      </c>
      <c r="U43" s="198">
        <f>IF($AO40="",IF($AT40="","",IF($AT40="wo",0,CEILING($AM$1/2,1))),COUNTIF($AO40:$AS40,"&gt;0"))</f>
      </c>
      <c r="V43" s="198"/>
      <c r="W43" s="199">
        <f>IF(M43="ANO",AZ40+BA40+BB40,"")</f>
      </c>
      <c r="X43" s="12">
        <f>IF(M43="ANO",IF(H43="",0,H43)+IF(C43="",0,C43)+IF(R43="",0,R43),"")</f>
      </c>
      <c r="Y43" s="13" t="s">
        <v>11</v>
      </c>
      <c r="Z43" s="14">
        <f>IF(M43="ANO",IF(K43="",0,K43)+IF(F43="",0,F43)+IF(U43="",0,U43),"")</f>
      </c>
      <c r="AA43" s="200"/>
      <c r="AB43" s="2">
        <f>IF(A41="","",VLOOKUP(A41,Seznam!$A$5:$E$244,4,1))</f>
      </c>
      <c r="AC43" s="3" t="s">
        <v>12</v>
      </c>
      <c r="AD43" s="2">
        <f>IF(A45="","",VLOOKUP(A45,Seznam!$A$5:$E$244,4,1))</f>
      </c>
      <c r="AE43" s="2" t="str">
        <f>IF($AV42="","",$AV42)</f>
        <v>14.9.2014</v>
      </c>
      <c r="AF43" s="3">
        <f>IF($AW42="","",$AW42)</f>
      </c>
      <c r="AG43" s="3">
        <f>IF($AX42="","",$AX42)</f>
      </c>
      <c r="AI43" s="38">
        <f t="shared" si="0"/>
        <v>0</v>
      </c>
      <c r="AJ43" s="108" t="s">
        <v>133</v>
      </c>
      <c r="AK43" s="119">
        <f>IF(A43="","",A43)</f>
      </c>
      <c r="AL43" s="120" t="str">
        <f>IF(AK43="","",VLOOKUP(AK43,Seznam!$A$5:$E$244,2,1))&amp;" "&amp;IF(AK43="","",VLOOKUP(AK43,Seznam!$A$5:$E$244,3,1))</f>
        <v> </v>
      </c>
      <c r="AM43" s="120">
        <f>IF(A39="","",A39)</f>
      </c>
      <c r="AN43" s="120" t="str">
        <f>IF(AM43="","",VLOOKUP(AM43,Seznam!$A$5:$E$244,2,1))&amp;" "&amp;IF(AM43="","",VLOOKUP(AM43,Seznam!$A$5:$E$244,3,1))</f>
        <v> </v>
      </c>
      <c r="AO43" s="121"/>
      <c r="AP43" s="122"/>
      <c r="AQ43" s="122"/>
      <c r="AR43" s="122"/>
      <c r="AS43" s="122"/>
      <c r="AT43" s="164"/>
      <c r="AU43" s="65" t="s">
        <v>44</v>
      </c>
      <c r="AV43" s="54" t="str">
        <f>IF($AU43="","",IF($AU43="1",Seznam!$H$3,Seznam!$J$3))</f>
        <v>14.9.2014</v>
      </c>
      <c r="AW43" s="64"/>
      <c r="AX43" s="75"/>
      <c r="AY43" s="180">
        <f>IF(A45="",IF(A41="","",A41),A45)</f>
      </c>
    </row>
    <row r="44" spans="1:48" ht="19.5" customHeight="1" thickBot="1">
      <c r="A44" s="16"/>
      <c r="B44" s="17">
        <f>IF(A43="","",VLOOKUP(A43,Seznam!$A$5:$E$244,5,1))</f>
      </c>
      <c r="C44" s="201">
        <f>IF($AO43="",IF($AT43="","","W.O."),AO43&amp;",  "&amp;AP43&amp;",  "&amp;AQ43&amp;IF(AR43="","",",  "&amp;AR43)&amp;IF(AS43="","",",  "&amp;AS43))</f>
      </c>
      <c r="D44" s="202"/>
      <c r="E44" s="202"/>
      <c r="F44" s="202"/>
      <c r="G44" s="203"/>
      <c r="H44" s="201">
        <f>IF($AO39="",IF($AT39="","","W.O."),-AO39&amp;",  "&amp;-AP39&amp;",  "&amp;-AQ39&amp;IF(AR39="","",",  "&amp;-AR39)&amp;IF(AS39="","",",  "&amp;-AS39))</f>
      </c>
      <c r="I44" s="202"/>
      <c r="J44" s="202"/>
      <c r="K44" s="202"/>
      <c r="L44" s="203"/>
      <c r="M44" s="155"/>
      <c r="N44" s="155"/>
      <c r="O44" s="155"/>
      <c r="P44" s="155"/>
      <c r="Q44" s="155"/>
      <c r="R44" s="201">
        <f>IF($AO40="",IF($AT40="","","W.O."),-AO40&amp;",  "&amp;-AP40&amp;",  "&amp;-AQ40&amp;IF(AR40="","",",  "&amp;-AR40)&amp;IF(AS40="","",",  "&amp;-AS40))</f>
      </c>
      <c r="S44" s="202"/>
      <c r="T44" s="202"/>
      <c r="U44" s="202"/>
      <c r="V44" s="203"/>
      <c r="W44" s="199">
        <f>IF(B44="ANO",IF(G44="",0,G44)+IF(L44="",0,L44)+IF(Q44="",0,Q44),"")</f>
      </c>
      <c r="X44" s="18"/>
      <c r="Y44" s="19"/>
      <c r="Z44" s="20"/>
      <c r="AA44" s="200"/>
      <c r="AB44" s="2">
        <f>IF(A43="","",VLOOKUP(A43,Seznam!$A$5:$E$244,4,1))</f>
      </c>
      <c r="AC44" s="3" t="s">
        <v>12</v>
      </c>
      <c r="AD44" s="2">
        <f>IF(A39="","",VLOOKUP(A39,Seznam!$A$5:$E$244,4,1))</f>
      </c>
      <c r="AE44" s="2" t="str">
        <f>IF($AV43="","",$AV43)</f>
        <v>14.9.2014</v>
      </c>
      <c r="AF44" s="3">
        <f>IF($AW43="","",$AW43)</f>
      </c>
      <c r="AG44" s="3">
        <f>IF($AX43="","",$AX43)</f>
      </c>
      <c r="AT44" s="62"/>
      <c r="AU44" s="61"/>
      <c r="AV44" s="67"/>
    </row>
    <row r="45" spans="1:48" ht="19.5" customHeight="1" thickBot="1">
      <c r="A45" s="162"/>
      <c r="B45" s="11" t="str">
        <f>IF(A45="","",VLOOKUP(A45,Seznam!$A$5:$E$244,2,1))&amp;" "&amp;IF(A45="","",VLOOKUP(A45,Seznam!$A$5:$E$244,3,1))</f>
        <v> </v>
      </c>
      <c r="C45" s="197">
        <f>IF($AO38="",IF($AT38="","",IF($AT38="wo",CEILING($AM$1/2,1),0)),COUNTIF($AO38:$AS38,"&lt;0"))</f>
      </c>
      <c r="D45" s="197"/>
      <c r="E45" s="30" t="s">
        <v>11</v>
      </c>
      <c r="F45" s="198">
        <f>IF($AO38="",IF($AT38="","",IF($AT38="wo",0,CEILING($AM$1/2,1))),COUNTIF($AO38:$AS38,"&gt;0"))</f>
      </c>
      <c r="G45" s="198"/>
      <c r="H45" s="197">
        <f>IF($AO42="",IF($AT42="","",IF($AT42="wo",CEILING($AM$1/2,1),0)),COUNTIF($AO42:$AS42,"&lt;0"))</f>
      </c>
      <c r="I45" s="197"/>
      <c r="J45" s="30" t="s">
        <v>11</v>
      </c>
      <c r="K45" s="198">
        <f>IF($AO42="",IF($AT42="","",IF($AT42="wo",0,CEILING($AM$1/2,1))),COUNTIF($AO42:$AS42,"&gt;0"))</f>
      </c>
      <c r="L45" s="198"/>
      <c r="M45" s="197">
        <f>IF($AO40="",IF($AT40="","",IF($AT40="wo",0,CEILING($AM$1/2,1))),COUNTIF($AO40:$AS40,"&gt;0"))</f>
      </c>
      <c r="N45" s="197"/>
      <c r="O45" s="30" t="s">
        <v>11</v>
      </c>
      <c r="P45" s="198">
        <f>IF($AO40="",IF($AT40="","",IF($AT40="wo",CEILING($AM$1/2,1),0)),COUNTIF($AO40:$AS40,"&lt;0"))</f>
      </c>
      <c r="Q45" s="198"/>
      <c r="R45" s="165" t="str">
        <f>IF(C45="",IF(H45="",IF(M45="","NE","ANO"),"ANO"),"ANO")</f>
        <v>NE</v>
      </c>
      <c r="S45" s="156"/>
      <c r="T45" s="157"/>
      <c r="U45" s="156"/>
      <c r="V45" s="158"/>
      <c r="W45" s="199">
        <f>IF(R45="ANO",AZ41+BA41+BB41,"")</f>
      </c>
      <c r="X45" s="12">
        <f>IF(R45="ANO",IF(H45="",0,H45)+IF(M45="",0,M45)+IF(C45="",0,C45),"")</f>
      </c>
      <c r="Y45" s="13" t="s">
        <v>11</v>
      </c>
      <c r="Z45" s="14">
        <f>IF(R45="ANO",IF(K45="",0,K45)+IF(P45="",0,P45)+IF(F45="",0,F45),"")</f>
      </c>
      <c r="AA45" s="200"/>
      <c r="AB45" s="15"/>
      <c r="AC45" s="15"/>
      <c r="AD45" s="15"/>
      <c r="AE45" s="10"/>
      <c r="AF45" s="15"/>
      <c r="AG45" s="15"/>
      <c r="AU45" s="61"/>
      <c r="AV45" s="67"/>
    </row>
    <row r="46" spans="1:48" ht="19.5" customHeight="1" thickBot="1">
      <c r="A46" s="16"/>
      <c r="B46" s="17">
        <f>IF(A45="","",VLOOKUP(A45,Seznam!$A$5:$E$244,5,1))</f>
      </c>
      <c r="C46" s="201">
        <f>IF($AO38="",IF($AT38="","","W.O."),-AO38&amp;",  "&amp;-AP38&amp;",  "&amp;-AQ38&amp;IF(AR38="","",",  "&amp;-AR38)&amp;IF(AS38="","",",  "&amp;-AS38))</f>
      </c>
      <c r="D46" s="202"/>
      <c r="E46" s="202"/>
      <c r="F46" s="202"/>
      <c r="G46" s="203"/>
      <c r="H46" s="201">
        <f>IF($AO42="",IF($AT42="","","W.O."),-AO42&amp;",  "&amp;-AP42&amp;",  "&amp;-AQ42&amp;IF(AR42="","",",  "&amp;-AR42)&amp;IF(AS42="","",",  "&amp;-AS42))</f>
      </c>
      <c r="I46" s="202"/>
      <c r="J46" s="202"/>
      <c r="K46" s="202"/>
      <c r="L46" s="203"/>
      <c r="M46" s="201">
        <f>IF($AO40="",IF($AT40="","","W.O."),AO40&amp;",  "&amp;AP40&amp;",  "&amp;AQ40&amp;IF(AR40="","",",  "&amp;AR40)&amp;IF(AS40="","",",  "&amp;AS40))</f>
      </c>
      <c r="N46" s="202"/>
      <c r="O46" s="202"/>
      <c r="P46" s="202"/>
      <c r="Q46" s="203"/>
      <c r="R46" s="159"/>
      <c r="S46" s="160"/>
      <c r="T46" s="160"/>
      <c r="U46" s="160"/>
      <c r="V46" s="161"/>
      <c r="W46" s="199">
        <f>IF(B46="ANO",IF(G46="",0,G46)+IF(L46="",0,L46)+IF(Q46="",0,Q46),"")</f>
      </c>
      <c r="X46" s="18"/>
      <c r="Y46" s="19"/>
      <c r="Z46" s="20"/>
      <c r="AA46" s="200"/>
      <c r="AB46" s="15"/>
      <c r="AC46" s="15"/>
      <c r="AD46" s="15"/>
      <c r="AE46" s="10"/>
      <c r="AF46" s="15"/>
      <c r="AG46" s="15"/>
      <c r="AU46" s="61"/>
      <c r="AV46" s="67"/>
    </row>
    <row r="47" spans="1:2" ht="19.5" customHeight="1">
      <c r="A47" s="26"/>
      <c r="B47" s="27"/>
    </row>
    <row r="48" spans="1:51" s="38" customFormat="1" ht="30.75" customHeight="1">
      <c r="A48" s="172"/>
      <c r="B48" s="212" t="str">
        <f>+Seznam!$C$2</f>
        <v>STEN MARKETING OPEN 2014</v>
      </c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179"/>
      <c r="AI48" s="39"/>
      <c r="AJ48" s="39"/>
      <c r="AK48" s="41"/>
      <c r="AL48" s="40"/>
      <c r="AM48" s="40"/>
      <c r="AN48" s="40"/>
      <c r="AO48" s="40"/>
      <c r="AP48" s="40"/>
      <c r="AQ48" s="40"/>
      <c r="AR48" s="61"/>
      <c r="AS48" s="67"/>
      <c r="AT48" s="62"/>
      <c r="AU48" s="62"/>
      <c r="AV48"/>
      <c r="AW48"/>
      <c r="AX48"/>
      <c r="AY48"/>
    </row>
    <row r="49" spans="1:51" s="38" customFormat="1" ht="19.5" customHeight="1">
      <c r="A49" s="43"/>
      <c r="B49" s="43" t="str">
        <f>+Seznam!$C$3</f>
        <v>Praha</v>
      </c>
      <c r="C49" s="43"/>
      <c r="D49" s="44"/>
      <c r="E49" s="44"/>
      <c r="F49" s="44"/>
      <c r="G49" s="45"/>
      <c r="H49" s="45"/>
      <c r="I49" s="39"/>
      <c r="J49" s="39"/>
      <c r="K49" s="42"/>
      <c r="L49" s="39"/>
      <c r="M49" s="39"/>
      <c r="N49" s="39"/>
      <c r="O49" s="43"/>
      <c r="P49" s="45"/>
      <c r="Q49" s="45"/>
      <c r="R49" s="45"/>
      <c r="S49" s="45"/>
      <c r="T49" s="45"/>
      <c r="U49" s="45"/>
      <c r="V49" s="45"/>
      <c r="W49" s="45"/>
      <c r="X49" s="45"/>
      <c r="Y49" s="46"/>
      <c r="Z49" s="43"/>
      <c r="AA49" s="43"/>
      <c r="AB49" s="43"/>
      <c r="AC49" s="43"/>
      <c r="AD49" s="44" t="str">
        <f>+Seznam!$H$3&amp;IF(+Seznam!$J$3="",""," - ")&amp;IF(+Seznam!$J$3="","",+Seznam!$J$3)</f>
        <v>14.9.2014</v>
      </c>
      <c r="AE49" s="181"/>
      <c r="AI49" s="45"/>
      <c r="AJ49" s="45"/>
      <c r="AK49" s="124"/>
      <c r="AL49" s="40"/>
      <c r="AM49" s="40"/>
      <c r="AN49" s="40"/>
      <c r="AO49" s="40"/>
      <c r="AP49" s="40"/>
      <c r="AQ49" s="40"/>
      <c r="AR49" s="61"/>
      <c r="AS49" s="67"/>
      <c r="AT49" s="62"/>
      <c r="AU49" s="62"/>
      <c r="AV49"/>
      <c r="AW49"/>
      <c r="AX49"/>
      <c r="AY49"/>
    </row>
    <row r="50" spans="1:51" s="38" customFormat="1" ht="30" customHeight="1">
      <c r="A50" s="146"/>
      <c r="B50" s="146" t="e">
        <f>$B$3</f>
        <v>#REF!</v>
      </c>
      <c r="C50" s="146"/>
      <c r="D50" s="149"/>
      <c r="E50" s="150"/>
      <c r="F50" s="147"/>
      <c r="W50" s="48"/>
      <c r="X50" s="48"/>
      <c r="Y50" s="48"/>
      <c r="Z50" s="49"/>
      <c r="AA50" s="49"/>
      <c r="AD50" s="147" t="s">
        <v>46</v>
      </c>
      <c r="AE50" s="174"/>
      <c r="AL50" s="40"/>
      <c r="AM50" s="40"/>
      <c r="AN50" s="40"/>
      <c r="AO50" s="40"/>
      <c r="AP50" s="40"/>
      <c r="AQ50" s="40"/>
      <c r="AR50" s="40"/>
      <c r="AS50" s="62"/>
      <c r="AT50" s="62"/>
      <c r="AU50" s="62"/>
      <c r="AV50"/>
      <c r="AW50"/>
      <c r="AX50"/>
      <c r="AY50"/>
    </row>
    <row r="51" spans="1:54" ht="19.5" customHeight="1" thickBot="1">
      <c r="A51" s="167"/>
      <c r="B51" s="168" t="s">
        <v>110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Z51" s="10"/>
      <c r="AI51" s="38"/>
      <c r="AJ51" s="136"/>
      <c r="AK51" s="205"/>
      <c r="AL51" s="205"/>
      <c r="AM51" s="205"/>
      <c r="AN51" s="205"/>
      <c r="AO51" s="205"/>
      <c r="AP51" s="205"/>
      <c r="AQ51" s="205"/>
      <c r="AR51" s="205"/>
      <c r="AS51" s="205"/>
      <c r="AT51" s="47"/>
      <c r="AU51" s="108"/>
      <c r="AV51" s="69"/>
      <c r="AW51" s="53"/>
      <c r="AX51" s="70"/>
      <c r="AY51" s="70"/>
      <c r="AZ51" s="204"/>
      <c r="BA51" s="204"/>
      <c r="BB51" s="204"/>
    </row>
    <row r="52" spans="1:55" ht="19.5" customHeight="1" thickBot="1">
      <c r="A52" s="169"/>
      <c r="B52" s="170" t="s">
        <v>97</v>
      </c>
      <c r="C52" s="206">
        <f>IF(A53="","",VLOOKUP(A53,Seznam!$A$5:$E$244,4,1))</f>
      </c>
      <c r="D52" s="207" t="e">
        <v>#REF!</v>
      </c>
      <c r="E52" s="207" t="e">
        <v>#REF!</v>
      </c>
      <c r="F52" s="207" t="e">
        <v>#REF!</v>
      </c>
      <c r="G52" s="207" t="e">
        <v>#REF!</v>
      </c>
      <c r="H52" s="206">
        <f>IF(A55="","",VLOOKUP(A55,Seznam!$A$5:$E$244,4,1))</f>
      </c>
      <c r="I52" s="207" t="e">
        <v>#REF!</v>
      </c>
      <c r="J52" s="207" t="e">
        <v>#REF!</v>
      </c>
      <c r="K52" s="207" t="e">
        <v>#REF!</v>
      </c>
      <c r="L52" s="207" t="e">
        <v>#REF!</v>
      </c>
      <c r="M52" s="206">
        <f>IF(A57="","",VLOOKUP(A57,Seznam!$A$5:$E$244,4,1))</f>
      </c>
      <c r="N52" s="207" t="e">
        <v>#REF!</v>
      </c>
      <c r="O52" s="207" t="e">
        <v>#REF!</v>
      </c>
      <c r="P52" s="207" t="e">
        <v>#REF!</v>
      </c>
      <c r="Q52" s="207" t="e">
        <v>#REF!</v>
      </c>
      <c r="R52" s="206">
        <f>IF(A59="","",VLOOKUP(A59,Seznam!$A$5:$E$244,4,1))</f>
      </c>
      <c r="S52" s="207" t="e">
        <v>#REF!</v>
      </c>
      <c r="T52" s="207" t="e">
        <v>#REF!</v>
      </c>
      <c r="U52" s="207" t="e">
        <v>#REF!</v>
      </c>
      <c r="V52" s="207" t="e">
        <v>#REF!</v>
      </c>
      <c r="W52" s="171" t="s">
        <v>9</v>
      </c>
      <c r="X52" s="208" t="s">
        <v>99</v>
      </c>
      <c r="Y52" s="208"/>
      <c r="Z52" s="208"/>
      <c r="AA52" s="171" t="s">
        <v>10</v>
      </c>
      <c r="AB52" s="209" t="s">
        <v>100</v>
      </c>
      <c r="AC52" s="210"/>
      <c r="AD52" s="211"/>
      <c r="AE52" s="173" t="s">
        <v>103</v>
      </c>
      <c r="AF52" s="173" t="s">
        <v>101</v>
      </c>
      <c r="AG52" s="173" t="s">
        <v>102</v>
      </c>
      <c r="AH52" s="38"/>
      <c r="AI52" s="38">
        <f>IF($AK52="",$AI43,IF($AM52="",$AI43,$AI43+1))</f>
        <v>0</v>
      </c>
      <c r="AJ52" s="38" t="s">
        <v>134</v>
      </c>
      <c r="AK52" s="109">
        <f>IF(A53="","",A53)</f>
      </c>
      <c r="AL52" s="110" t="str">
        <f>IF(AK52="","",VLOOKUP(AK52,Seznam!$A$5:$E$244,2,1))&amp;" "&amp;IF(AK52="","",VLOOKUP(AK52,Seznam!$A$5:$E$244,3,1))</f>
        <v> </v>
      </c>
      <c r="AM52" s="110">
        <f>IF(A59="","",A59)</f>
      </c>
      <c r="AN52" s="110" t="str">
        <f>IF(AM52="","",VLOOKUP(AM52,Seznam!$A$5:$E$244,2,1))&amp;" "&amp;IF(AM52="","",VLOOKUP(AM52,Seznam!$A$5:$E$244,3,1))</f>
        <v> </v>
      </c>
      <c r="AO52" s="126"/>
      <c r="AP52" s="112"/>
      <c r="AQ52" s="112"/>
      <c r="AR52" s="112"/>
      <c r="AS52" s="112"/>
      <c r="AT52" s="131"/>
      <c r="AU52" s="65" t="s">
        <v>44</v>
      </c>
      <c r="AV52" s="54" t="str">
        <f>IF($AU52="","",IF($AU52="1",Seznam!$H$3,Seznam!$J$3))</f>
        <v>14.9.2014</v>
      </c>
      <c r="AW52" s="64"/>
      <c r="AX52" s="75"/>
      <c r="AY52" s="180">
        <f>IF(A59="","",IF(A57="","",A57))</f>
      </c>
      <c r="AZ52">
        <f>IF($AO52="",IF($AT52="-wo",2,0),IF(COUNTIF($AO52:$AS52,"&gt;0")&gt;COUNTIF($AO52:$AS52,"&lt;0"),2,1))</f>
        <v>0</v>
      </c>
      <c r="BA52">
        <f>IF($AO55="",IF($AT55="-wo",2,0),IF(COUNTIF($AO55:$AS55,"&gt;0")&gt;COUNTIF($AO55:$AS55,"&lt;0"),2,1))</f>
        <v>0</v>
      </c>
      <c r="BB52">
        <f>IF($AO57="",IF($AT57="wo",2,0),IF(COUNTIF($AO57:$AS57,"&lt;0")&gt;COUNTIF($AO57:$AS57,"&gt;0"),2,1))</f>
        <v>0</v>
      </c>
      <c r="BC52">
        <f>IF($AA53=1,$A53,IF($AA55=1,$A55,IF($AA57=1,$A57,IF($AA59=1,$A59,""))))</f>
      </c>
    </row>
    <row r="53" spans="1:55" ht="19.5" customHeight="1" thickBot="1">
      <c r="A53" s="162"/>
      <c r="B53" s="166" t="str">
        <f>IF(A53="","",VLOOKUP(A53,Seznam!$A$5:$E$244,2,1))&amp;" "&amp;IF(A53="","",VLOOKUP(A53,Seznam!$A$5:$E$244,3,1))</f>
        <v> </v>
      </c>
      <c r="C53" s="165" t="str">
        <f>IF(H53="",IF(M53="",IF(R53="","NE","ANO"),"ANO"),"ANO")</f>
        <v>NE</v>
      </c>
      <c r="D53" s="152"/>
      <c r="E53" s="153"/>
      <c r="F53" s="152"/>
      <c r="G53" s="154"/>
      <c r="H53" s="197">
        <f>IF($AO55="",IF($AT55="","",IF($AT55="wo",0,CEILING($AM$1/2,1))),COUNTIF($AO55:$AS55,"&gt;0"))</f>
      </c>
      <c r="I53" s="197"/>
      <c r="J53" s="30" t="s">
        <v>11</v>
      </c>
      <c r="K53" s="198">
        <f>IF($AO55="",IF($AT55="","",IF($AT55="wo",CEILING($AM$1/2,1),0)),COUNTIF($AO55:$AS55,"&lt;0"))</f>
      </c>
      <c r="L53" s="198"/>
      <c r="M53" s="197">
        <f>IF($AO57="",IF($AT57="","",IF($AT57="wo",CEILING($AM$1/2,1),0)),COUNTIF($AO57:$AS57,"&lt;0"))</f>
      </c>
      <c r="N53" s="197"/>
      <c r="O53" s="30" t="s">
        <v>11</v>
      </c>
      <c r="P53" s="198">
        <f>IF($AO57="",IF($AT57="","",IF($AT57="wo",0,CEILING($AM$1/2,1))),COUNTIF($AO57:$AS57,"&gt;0"))</f>
      </c>
      <c r="Q53" s="198"/>
      <c r="R53" s="197">
        <f>IF($AO52="",IF($AT52="","",IF($AT52="wo",0,CEILING($AM$1/2,1))),COUNTIF($AO52:$AS52,"&gt;0"))</f>
      </c>
      <c r="S53" s="197"/>
      <c r="T53" s="30" t="s">
        <v>11</v>
      </c>
      <c r="U53" s="198">
        <f>IF($AO52="",IF($AT52="","",IF($AT52="wo",CEILING($AM$1/2,1),0)),COUNTIF($AO52:$AS52,"&lt;0"))</f>
      </c>
      <c r="V53" s="198"/>
      <c r="W53" s="199">
        <f>IF(C53="ANO",AZ52+BA52+BB52,"")</f>
      </c>
      <c r="X53" s="12">
        <f>IF(C53="ANO",IF(H53="",0,H53)+IF(M53="",0,M53)+IF(R53="",0,R53),"")</f>
      </c>
      <c r="Y53" s="13" t="s">
        <v>11</v>
      </c>
      <c r="Z53" s="14">
        <f>IF(C53="ANO",IF(K53="",0,K53)+IF(P53="",0,P53)+IF(U53="",0,U53),"")</f>
      </c>
      <c r="AA53" s="200"/>
      <c r="AB53" s="2">
        <f>IF(A53="","",VLOOKUP(A53,Seznam!$A$5:$E$244,4,1))</f>
      </c>
      <c r="AC53" s="3" t="s">
        <v>12</v>
      </c>
      <c r="AD53" s="2">
        <f>IF(A59="","",VLOOKUP(A59,Seznam!$A$5:$E$244,4,1))</f>
      </c>
      <c r="AE53" s="2" t="str">
        <f>IF($AV52="","",$AV52)</f>
        <v>14.9.2014</v>
      </c>
      <c r="AF53" s="3">
        <f>IF($AW52="","",$AW52)</f>
      </c>
      <c r="AG53" s="3">
        <f>IF($AX52="","",$AX52)</f>
      </c>
      <c r="AI53" s="38">
        <f>IF($AK53="",$AI52,IF($AM53="",$AI52,$AI52+1))</f>
        <v>0</v>
      </c>
      <c r="AJ53" s="38" t="s">
        <v>134</v>
      </c>
      <c r="AK53" s="114">
        <f>IF(A55="","",A55)</f>
      </c>
      <c r="AL53" s="115" t="str">
        <f>IF(AK53="","",VLOOKUP(AK53,Seznam!$A$5:$E$244,2,1))&amp;" "&amp;IF(AK53="","",VLOOKUP(AK53,Seznam!$A$5:$E$244,3,1))</f>
        <v> </v>
      </c>
      <c r="AM53" s="115">
        <f>IF(A57="","",A57)</f>
      </c>
      <c r="AN53" s="115" t="str">
        <f>IF(AM53="","",VLOOKUP(AM53,Seznam!$A$5:$E$244,2,1))&amp;" "&amp;IF(AM53="","",VLOOKUP(AM53,Seznam!$A$5:$E$244,3,1))</f>
        <v> </v>
      </c>
      <c r="AO53" s="116"/>
      <c r="AP53" s="117"/>
      <c r="AQ53" s="117"/>
      <c r="AR53" s="117"/>
      <c r="AS53" s="117"/>
      <c r="AT53" s="163"/>
      <c r="AU53" s="65" t="s">
        <v>44</v>
      </c>
      <c r="AV53" s="54" t="str">
        <f>IF($AU53="","",IF($AU53="1",Seznam!$H$3,Seznam!$J$3))</f>
        <v>14.9.2014</v>
      </c>
      <c r="AW53" s="64"/>
      <c r="AX53" s="75"/>
      <c r="AY53" s="180">
        <f>IF(A59="",IF(A53="","",A53),A59)</f>
      </c>
      <c r="AZ53">
        <f>IF($AO53="",IF($AT53="-wo",2,0),IF(COUNTIF($AO53:$AS53,"&gt;0")&gt;COUNTIF($AO53:$AS53,"&lt;0"),2,1))</f>
        <v>0</v>
      </c>
      <c r="BA53">
        <f>IF($AO55="",IF($AT55="wo",2,0),IF(COUNTIF($AO55:$AS55,"&lt;0")&gt;COUNTIF($AO55:$AS55,"&gt;0"),2,1))</f>
        <v>0</v>
      </c>
      <c r="BB53">
        <f>IF($AO56="",IF($AT56="-wo",2,0),IF(COUNTIF($AO56:$AS56,"&gt;0")&gt;COUNTIF($AO56:$AS56,"&lt;0"),2,1))</f>
        <v>0</v>
      </c>
      <c r="BC53">
        <f>IF($AA53=2,$A53,IF($AA55=2,$A55,IF($AA57=2,$A57,IF($AA59=2,$A59,""))))</f>
      </c>
    </row>
    <row r="54" spans="1:55" ht="19.5" customHeight="1" thickBot="1">
      <c r="A54" s="16"/>
      <c r="B54" s="17">
        <f>IF(A53="","",VLOOKUP(A53,Seznam!$A$5:$E$244,5,1))</f>
      </c>
      <c r="C54" s="155"/>
      <c r="D54" s="155"/>
      <c r="E54" s="155"/>
      <c r="F54" s="155"/>
      <c r="G54" s="155"/>
      <c r="H54" s="201">
        <f>IF($AO55="",IF($AT55="","","W.O."),AO55&amp;",  "&amp;AP55&amp;",  "&amp;AQ55&amp;IF(AR55="","",",  "&amp;AR55)&amp;IF(AS55="","",",  "&amp;AS55))</f>
      </c>
      <c r="I54" s="202"/>
      <c r="J54" s="202"/>
      <c r="K54" s="202"/>
      <c r="L54" s="203"/>
      <c r="M54" s="201">
        <f>IF($AO57="",IF($AT57="","","W.O."),-AO57&amp;",  "&amp;-AP57&amp;",  "&amp;-AQ57&amp;IF(AR57="","",",  "&amp;-AR57)&amp;IF(AS57="","",",  "&amp;-AS57))</f>
      </c>
      <c r="N54" s="202"/>
      <c r="O54" s="202"/>
      <c r="P54" s="202"/>
      <c r="Q54" s="203"/>
      <c r="R54" s="201">
        <f>IF($AO52="",IF($AT52="","","W.O."),AO52&amp;",  "&amp;AP52&amp;",  "&amp;AQ52&amp;IF(AR52="","",",  "&amp;AR52)&amp;IF(AS52="","",",  "&amp;AS52))</f>
      </c>
      <c r="S54" s="202"/>
      <c r="T54" s="202"/>
      <c r="U54" s="202"/>
      <c r="V54" s="203"/>
      <c r="W54" s="199">
        <f>IF(B54="ANO",IF(G54="",0,G54)+IF(L54="",0,L54)+IF(Q54="",0,Q54),"")</f>
      </c>
      <c r="X54" s="18"/>
      <c r="Y54" s="19"/>
      <c r="Z54" s="20"/>
      <c r="AA54" s="200"/>
      <c r="AB54" s="2">
        <f>IF(A55="","",VLOOKUP(A55,Seznam!$A$5:$E$244,4,1))</f>
      </c>
      <c r="AC54" s="3" t="s">
        <v>12</v>
      </c>
      <c r="AD54" s="2">
        <f>IF(A57="","",VLOOKUP(A57,Seznam!$A$5:$E$244,4,1))</f>
      </c>
      <c r="AE54" s="2" t="str">
        <f>IF($AV53="","",$AV53)</f>
        <v>14.9.2014</v>
      </c>
      <c r="AF54" s="3">
        <f>IF($AW53="","",$AW53)</f>
      </c>
      <c r="AG54" s="3">
        <f>IF($AX53="","",$AX53)</f>
      </c>
      <c r="AI54" s="38">
        <f>IF($AK54="",$AI53,IF($AM54="",$AI53,$AI53+1))</f>
        <v>0</v>
      </c>
      <c r="AJ54" s="38" t="s">
        <v>135</v>
      </c>
      <c r="AK54" s="114">
        <f>IF(A59="","",A59)</f>
      </c>
      <c r="AL54" s="115" t="str">
        <f>IF(AK54="","",VLOOKUP(AK54,Seznam!$A$5:$E$244,2,1))&amp;" "&amp;IF(AK54="","",VLOOKUP(AK54,Seznam!$A$5:$E$244,3,1))</f>
        <v> </v>
      </c>
      <c r="AM54" s="115">
        <f>IF(A57="","",A57)</f>
      </c>
      <c r="AN54" s="115" t="str">
        <f>IF(AM54="","",VLOOKUP(AM54,Seznam!$A$5:$E$244,2,1))&amp;" "&amp;IF(AM54="","",VLOOKUP(AM54,Seznam!$A$5:$E$244,3,1))</f>
        <v> </v>
      </c>
      <c r="AO54" s="116"/>
      <c r="AP54" s="117"/>
      <c r="AQ54" s="117"/>
      <c r="AR54" s="117"/>
      <c r="AS54" s="117"/>
      <c r="AT54" s="163"/>
      <c r="AU54" s="65" t="s">
        <v>44</v>
      </c>
      <c r="AV54" s="54" t="str">
        <f>IF($AU54="","",IF($AU54="1",Seznam!$H$3,Seznam!$J$3))</f>
        <v>14.9.2014</v>
      </c>
      <c r="AW54" s="64"/>
      <c r="AX54" s="75"/>
      <c r="AY54" s="180">
        <f>IF(A59="","",IF(A55="","",A55))</f>
      </c>
      <c r="AZ54">
        <f>IF($AO53="",IF($AT53="wo",2,0),IF(COUNTIF($AO53:$AS53,"&lt;0")&gt;COUNTIF($AO53:$AS53,"&gt;0"),2,1))</f>
        <v>0</v>
      </c>
      <c r="BA54">
        <f>IF($AO54="",IF($AT54="wo",2,0),IF(COUNTIF($AO54:$AS54,"&lt;0")&gt;COUNTIF($AO54:$AS54,"&gt;0"),2,1))</f>
        <v>0</v>
      </c>
      <c r="BB54">
        <f>IF($AO57="",IF($AT57="-wo",2,0),IF(COUNTIF($AO57:$AS57,"&gt;0")&gt;COUNTIF($AO57:$AS57,"&lt;0"),2,1))</f>
        <v>0</v>
      </c>
      <c r="BC54">
        <f>IF($AA53=3,$A53,IF($AA55=3,$A55,IF($AA57=3,$A57,IF($AA59=3,$A59,""))))</f>
      </c>
    </row>
    <row r="55" spans="1:55" ht="19.5" customHeight="1" thickBot="1">
      <c r="A55" s="162"/>
      <c r="B55" s="11" t="str">
        <f>IF(A55="","",VLOOKUP(A55,Seznam!$A$5:$E$244,2,1))&amp;" "&amp;IF(A55="","",VLOOKUP(A55,Seznam!$A$5:$E$244,3,1))</f>
        <v> </v>
      </c>
      <c r="C55" s="197">
        <f>IF($AO55="",IF($AT55="","",IF($AT55="wo",CEILING($AM$1/2,1),0)),COUNTIF($AO55:$AS55,"&lt;0"))</f>
      </c>
      <c r="D55" s="197"/>
      <c r="E55" s="30" t="s">
        <v>11</v>
      </c>
      <c r="F55" s="198">
        <f>IF($AO55="",IF($AT55="","",IF($AT55="wo",0,CEILING($AM$1/2,1))),COUNTIF($AO55:$AS55,"&gt;0"))</f>
      </c>
      <c r="G55" s="198"/>
      <c r="H55" s="165" t="str">
        <f>IF(M55="",IF(R55="",IF(C55="","NE","ANO"),"ANO"),"ANO")</f>
        <v>NE</v>
      </c>
      <c r="I55" s="152"/>
      <c r="J55" s="153"/>
      <c r="K55" s="152"/>
      <c r="L55" s="154"/>
      <c r="M55" s="197">
        <f>IF($AO53="",IF($AT53="","",IF($AT53="wo",0,CEILING($AM$1/2,1))),COUNTIF($AO53:$AS53,"&gt;0"))</f>
      </c>
      <c r="N55" s="197"/>
      <c r="O55" s="30" t="s">
        <v>11</v>
      </c>
      <c r="P55" s="198">
        <f>IF($AO53="",IF($AT53="","",IF($AT53="wo",CEILING($AM$1/2,1),0)),COUNTIF($AO53:$AS53,"&lt;0"))</f>
      </c>
      <c r="Q55" s="198"/>
      <c r="R55" s="197">
        <f>IF($AO56="",IF($AT56="","",IF($AT56="wo",0,CEILING($AM$1/2,1))),COUNTIF($AO56:$AS56,"&gt;0"))</f>
      </c>
      <c r="S55" s="197"/>
      <c r="T55" s="30" t="s">
        <v>11</v>
      </c>
      <c r="U55" s="198">
        <f>IF($AO56="",IF($AT56="","",IF($AT56="wo",CEILING($AM$1/2,1),0)),COUNTIF($AO56:$AS56,"&lt;0"))</f>
      </c>
      <c r="V55" s="198"/>
      <c r="W55" s="199">
        <f>IF(H55="ANO",AZ53+BA53+BB53,"")</f>
      </c>
      <c r="X55" s="12">
        <f>IF(H55="ANO",IF(C55="",0,C55)+IF(M55="",0,M55)+IF(R55="",0,R55),"")</f>
      </c>
      <c r="Y55" s="13" t="s">
        <v>11</v>
      </c>
      <c r="Z55" s="14">
        <f>IF(H55="ANO",IF(F55="",0,F55)+IF(P55="",0,P55)+IF(U55="",0,U55),"")</f>
      </c>
      <c r="AA55" s="200"/>
      <c r="AB55" s="2">
        <f>IF(A59="","",VLOOKUP(A59,Seznam!$A$5:$E$244,4,1))</f>
      </c>
      <c r="AC55" s="3" t="s">
        <v>12</v>
      </c>
      <c r="AD55" s="2">
        <f>IF(A57="","",VLOOKUP(A57,Seznam!$A$5:$E$244,4,1))</f>
      </c>
      <c r="AE55" s="2" t="str">
        <f>IF($AV54="","",$AV54)</f>
        <v>14.9.2014</v>
      </c>
      <c r="AF55" s="3">
        <f>IF($AW54="","",$AW54)</f>
      </c>
      <c r="AG55" s="3">
        <f>IF($AX54="","",$AX54)</f>
      </c>
      <c r="AI55" s="38">
        <f>IF($AK55="",$AI54,IF($AM55="",$AI54,$AI54+1))</f>
        <v>0</v>
      </c>
      <c r="AJ55" s="108" t="s">
        <v>135</v>
      </c>
      <c r="AK55" s="114">
        <f>IF(A53="","",A53)</f>
      </c>
      <c r="AL55" s="115" t="str">
        <f>IF(AK55="","",VLOOKUP(AK55,Seznam!$A$5:$E$244,2,1))&amp;" "&amp;IF(AK55="","",VLOOKUP(AK55,Seznam!$A$5:$E$244,3,1))</f>
        <v> </v>
      </c>
      <c r="AM55" s="115">
        <f>IF(A55="","",A55)</f>
      </c>
      <c r="AN55" s="115" t="str">
        <f>IF(AM55="","",VLOOKUP(AM55,Seznam!$A$5:$E$244,2,1))&amp;" "&amp;IF(AM55="","",VLOOKUP(AM55,Seznam!$A$5:$E$244,3,1))</f>
        <v> </v>
      </c>
      <c r="AO55" s="116"/>
      <c r="AP55" s="117"/>
      <c r="AQ55" s="117"/>
      <c r="AR55" s="117"/>
      <c r="AS55" s="117"/>
      <c r="AT55" s="163"/>
      <c r="AU55" s="65" t="s">
        <v>44</v>
      </c>
      <c r="AV55" s="54" t="str">
        <f>IF($AU55="","",IF($AU55="1",Seznam!$H$3,Seznam!$J$3))</f>
        <v>14.9.2014</v>
      </c>
      <c r="AW55" s="64"/>
      <c r="AX55" s="75"/>
      <c r="AY55" s="180">
        <f>IF(A57="","",A57)</f>
      </c>
      <c r="AZ55">
        <f>IF($AO52="",IF($AT52="wo",2,0),IF(COUNTIF($AO52:$AS52,"&lt;0")&gt;COUNTIF($AO52:$AS52,"&gt;0"),2,1))</f>
        <v>0</v>
      </c>
      <c r="BA55">
        <f>IF($AO54="",IF($AT54="-wo",2,0),IF(COUNTIF($AO54:$AS54,"&gt;0")&gt;COUNTIF($AO54:$AS54,"&lt;0"),2,1))</f>
        <v>0</v>
      </c>
      <c r="BB55">
        <f>IF($AO56="",IF($AT56="wo",2,0),IF(COUNTIF($AO56:$AS56,"&lt;0")&gt;COUNTIF($AO56:$AS56,"&gt;0"),2,1))</f>
        <v>0</v>
      </c>
      <c r="BC55">
        <f>IF($AA53=4,$A53,IF($AA55=4,$A55,IF($AA57=4,$A57,IF($AA59=4,$A59,""))))</f>
      </c>
    </row>
    <row r="56" spans="1:51" ht="19.5" customHeight="1" thickBot="1">
      <c r="A56" s="16"/>
      <c r="B56" s="17">
        <f>IF(A55="","",VLOOKUP(A55,Seznam!$A$5:$E$244,5,1))</f>
      </c>
      <c r="C56" s="201">
        <f>IF($AO55="",IF($AT55="","","W.O."),-AO55&amp;",  "&amp;-AP55&amp;",  "&amp;-AQ55&amp;IF(AR55="","",",  "&amp;-AR55)&amp;IF(AS55="","",",  "&amp;-AS55))</f>
      </c>
      <c r="D56" s="202"/>
      <c r="E56" s="202"/>
      <c r="F56" s="202"/>
      <c r="G56" s="203"/>
      <c r="H56" s="155"/>
      <c r="I56" s="155"/>
      <c r="J56" s="155"/>
      <c r="K56" s="155"/>
      <c r="L56" s="155"/>
      <c r="M56" s="201">
        <f>IF($AO53="",IF($AT53="","","W.O."),AO53&amp;",  "&amp;AP53&amp;",  "&amp;AQ53&amp;IF(AR53="","",",  "&amp;AR53)&amp;IF(AS53="","",",  "&amp;AS53))</f>
      </c>
      <c r="N56" s="202"/>
      <c r="O56" s="202"/>
      <c r="P56" s="202"/>
      <c r="Q56" s="203"/>
      <c r="R56" s="201">
        <f>IF($AO56="",IF($AT56="","","W.O."),AO56&amp;",  "&amp;AP56&amp;",  "&amp;AQ56&amp;IF(AR56="","",",  "&amp;AR56)&amp;IF(AS56="","",",  "&amp;AS56))</f>
      </c>
      <c r="S56" s="202"/>
      <c r="T56" s="202"/>
      <c r="U56" s="202"/>
      <c r="V56" s="203"/>
      <c r="W56" s="199">
        <f>IF(B56="ANO",IF(G56="",0,G56)+IF(L56="",0,L56)+IF(Q56="",0,Q56),"")</f>
      </c>
      <c r="X56" s="18"/>
      <c r="Y56" s="19"/>
      <c r="Z56" s="20"/>
      <c r="AA56" s="200"/>
      <c r="AB56" s="2">
        <f>IF(A53="","",VLOOKUP(A53,Seznam!$A$5:$E$244,4,1))</f>
      </c>
      <c r="AC56" s="3" t="s">
        <v>12</v>
      </c>
      <c r="AD56" s="2">
        <f>IF(A55="","",VLOOKUP(A55,Seznam!$A$5:$E$244,4,1))</f>
      </c>
      <c r="AE56" s="2" t="str">
        <f>IF($AV55="","",$AV55)</f>
        <v>14.9.2014</v>
      </c>
      <c r="AF56" s="3">
        <f>IF($AW55="","",$AW55)</f>
      </c>
      <c r="AG56" s="3">
        <f>IF($AX55="","",$AX55)</f>
      </c>
      <c r="AI56" s="38">
        <f>IF($AK56="",$AI55,IF($AM56="",$AI55,$AI55+1))</f>
        <v>0</v>
      </c>
      <c r="AJ56" s="108" t="s">
        <v>136</v>
      </c>
      <c r="AK56" s="114">
        <f>IF(A55="","",A55)</f>
      </c>
      <c r="AL56" s="115" t="str">
        <f>IF(AK56="","",VLOOKUP(AK56,Seznam!$A$5:$E$244,2,1))&amp;" "&amp;IF(AK56="","",VLOOKUP(AK56,Seznam!$A$5:$E$244,3,1))</f>
        <v> </v>
      </c>
      <c r="AM56" s="115">
        <f>IF(A59="","",A59)</f>
      </c>
      <c r="AN56" s="115" t="str">
        <f>IF(AM56="","",VLOOKUP(AM56,Seznam!$A$5:$E$244,2,1))&amp;" "&amp;IF(AM56="","",VLOOKUP(AM56,Seznam!$A$5:$E$244,3,1))</f>
        <v> </v>
      </c>
      <c r="AO56" s="116"/>
      <c r="AP56" s="117"/>
      <c r="AQ56" s="117"/>
      <c r="AR56" s="117"/>
      <c r="AS56" s="117"/>
      <c r="AT56" s="163"/>
      <c r="AU56" s="65" t="s">
        <v>44</v>
      </c>
      <c r="AV56" s="54" t="str">
        <f>IF($AU56="","",IF($AU56="1",Seznam!$H$3,Seznam!$J$3))</f>
        <v>14.9.2014</v>
      </c>
      <c r="AW56" s="64"/>
      <c r="AX56" s="75"/>
      <c r="AY56" s="180">
        <f>IF(A59="","",IF(A53="","",A53))</f>
      </c>
    </row>
    <row r="57" spans="1:51" ht="19.5" customHeight="1" thickBot="1">
      <c r="A57" s="162"/>
      <c r="B57" s="11" t="str">
        <f>IF(A57="","",VLOOKUP(A57,Seznam!$A$5:$E$244,2,1))&amp;" "&amp;IF(A57="","",VLOOKUP(A57,Seznam!$A$5:$E$244,3,1))</f>
        <v> </v>
      </c>
      <c r="C57" s="197">
        <f>IF($AO57="",IF($AT57="","",IF($AT57="wo",0,CEILING($AM$1/2,1))),COUNTIF($AO57:$AS57,"&gt;0"))</f>
      </c>
      <c r="D57" s="197"/>
      <c r="E57" s="30" t="s">
        <v>11</v>
      </c>
      <c r="F57" s="198">
        <f>IF($AO57="",IF($AT57="","",IF($AT57="wo",CEILING($AM$1/2,1),0)),COUNTIF($AO57:$AS57,"&lt;0"))</f>
      </c>
      <c r="G57" s="198"/>
      <c r="H57" s="197">
        <f>IF($AO53="",IF($AT53="","",IF($AT53="wo",CEILING($AM$1/2,1),0)),COUNTIF($AO53:$AS53,"&lt;0"))</f>
      </c>
      <c r="I57" s="197"/>
      <c r="J57" s="30" t="s">
        <v>11</v>
      </c>
      <c r="K57" s="198">
        <f>IF($AO53="",IF($AT53="","",IF($AT53="wo",0,CEILING($AM$1/2,1))),COUNTIF($AO53:$AS53,"&gt;0"))</f>
      </c>
      <c r="L57" s="198"/>
      <c r="M57" s="165" t="str">
        <f>IF(R57="",IF(C57="",IF(H57="","NE","ANO"),"ANO"),"ANO")</f>
        <v>NE</v>
      </c>
      <c r="N57" s="152"/>
      <c r="O57" s="153"/>
      <c r="P57" s="152"/>
      <c r="Q57" s="154"/>
      <c r="R57" s="197">
        <f>IF($AO54="",IF($AT54="","",IF($AT54="wo",CEILING($AM$1/2,1),0)),COUNTIF($AO54:$AS54,"&lt;0"))</f>
      </c>
      <c r="S57" s="197"/>
      <c r="T57" s="30" t="s">
        <v>11</v>
      </c>
      <c r="U57" s="198">
        <f>IF($AO54="",IF($AT54="","",IF($AT54="wo",0,CEILING($AM$1/2,1))),COUNTIF($AO54:$AS54,"&gt;0"))</f>
      </c>
      <c r="V57" s="198"/>
      <c r="W57" s="199">
        <f>IF(M57="ANO",AZ54+BA54+BB54,"")</f>
      </c>
      <c r="X57" s="12">
        <f>IF(M57="ANO",IF(H57="",0,H57)+IF(C57="",0,C57)+IF(R57="",0,R57),"")</f>
      </c>
      <c r="Y57" s="13" t="s">
        <v>11</v>
      </c>
      <c r="Z57" s="14">
        <f>IF(M57="ANO",IF(K57="",0,K57)+IF(F57="",0,F57)+IF(U57="",0,U57),"")</f>
      </c>
      <c r="AA57" s="200"/>
      <c r="AB57" s="2">
        <f>IF(A55="","",VLOOKUP(A55,Seznam!$A$5:$E$244,4,1))</f>
      </c>
      <c r="AC57" s="3" t="s">
        <v>12</v>
      </c>
      <c r="AD57" s="2">
        <f>IF(A59="","",VLOOKUP(A59,Seznam!$A$5:$E$244,4,1))</f>
      </c>
      <c r="AE57" s="2" t="str">
        <f>IF($AV56="","",$AV56)</f>
        <v>14.9.2014</v>
      </c>
      <c r="AF57" s="3">
        <f>IF($AW56="","",$AW56)</f>
      </c>
      <c r="AG57" s="3">
        <f>IF($AX56="","",$AX56)</f>
      </c>
      <c r="AI57" s="38">
        <f>IF($AK57="",$AI56,IF($AM57="",$AI56,$AI56+1))</f>
        <v>0</v>
      </c>
      <c r="AJ57" s="108" t="s">
        <v>136</v>
      </c>
      <c r="AK57" s="119">
        <f>IF(A57="","",A57)</f>
      </c>
      <c r="AL57" s="120" t="str">
        <f>IF(AK57="","",VLOOKUP(AK57,Seznam!$A$5:$E$244,2,1))&amp;" "&amp;IF(AK57="","",VLOOKUP(AK57,Seznam!$A$5:$E$244,3,1))</f>
        <v> </v>
      </c>
      <c r="AM57" s="120">
        <f>IF(A53="","",A53)</f>
      </c>
      <c r="AN57" s="120" t="str">
        <f>IF(AM57="","",VLOOKUP(AM57,Seznam!$A$5:$E$244,2,1))&amp;" "&amp;IF(AM57="","",VLOOKUP(AM57,Seznam!$A$5:$E$244,3,1))</f>
        <v> </v>
      </c>
      <c r="AO57" s="121"/>
      <c r="AP57" s="122"/>
      <c r="AQ57" s="122"/>
      <c r="AR57" s="122"/>
      <c r="AS57" s="122"/>
      <c r="AT57" s="164"/>
      <c r="AU57" s="65" t="s">
        <v>44</v>
      </c>
      <c r="AV57" s="54" t="str">
        <f>IF($AU57="","",IF($AU57="1",Seznam!$H$3,Seznam!$J$3))</f>
        <v>14.9.2014</v>
      </c>
      <c r="AW57" s="64"/>
      <c r="AX57" s="75"/>
      <c r="AY57" s="180">
        <f>IF(A59="",IF(A55="","",A55),A59)</f>
      </c>
    </row>
    <row r="58" spans="1:48" ht="19.5" customHeight="1" thickBot="1">
      <c r="A58" s="16"/>
      <c r="B58" s="17">
        <f>IF(A57="","",VLOOKUP(A57,Seznam!$A$5:$E$244,5,1))</f>
      </c>
      <c r="C58" s="201">
        <f>IF($AO57="",IF($AT57="","","W.O."),AO57&amp;",  "&amp;AP57&amp;",  "&amp;AQ57&amp;IF(AR57="","",",  "&amp;AR57)&amp;IF(AS57="","",",  "&amp;AS57))</f>
      </c>
      <c r="D58" s="202"/>
      <c r="E58" s="202"/>
      <c r="F58" s="202"/>
      <c r="G58" s="203"/>
      <c r="H58" s="201">
        <f>IF($AO53="",IF($AT53="","","W.O."),-AO53&amp;",  "&amp;-AP53&amp;",  "&amp;-AQ53&amp;IF(AR53="","",",  "&amp;-AR53)&amp;IF(AS53="","",",  "&amp;-AS53))</f>
      </c>
      <c r="I58" s="202"/>
      <c r="J58" s="202"/>
      <c r="K58" s="202"/>
      <c r="L58" s="203"/>
      <c r="M58" s="155"/>
      <c r="N58" s="155"/>
      <c r="O58" s="155"/>
      <c r="P58" s="155"/>
      <c r="Q58" s="155"/>
      <c r="R58" s="201">
        <f>IF($AO54="",IF($AT54="","","W.O."),-AO54&amp;",  "&amp;-AP54&amp;",  "&amp;-AQ54&amp;IF(AR54="","",",  "&amp;-AR54)&amp;IF(AS54="","",",  "&amp;-AS54))</f>
      </c>
      <c r="S58" s="202"/>
      <c r="T58" s="202"/>
      <c r="U58" s="202"/>
      <c r="V58" s="203"/>
      <c r="W58" s="199">
        <f>IF(B58="ANO",IF(G58="",0,G58)+IF(L58="",0,L58)+IF(Q58="",0,Q58),"")</f>
      </c>
      <c r="X58" s="18"/>
      <c r="Y58" s="19"/>
      <c r="Z58" s="20"/>
      <c r="AA58" s="200"/>
      <c r="AB58" s="2">
        <f>IF(A57="","",VLOOKUP(A57,Seznam!$A$5:$E$244,4,1))</f>
      </c>
      <c r="AC58" s="3" t="s">
        <v>12</v>
      </c>
      <c r="AD58" s="2">
        <f>IF(A53="","",VLOOKUP(A53,Seznam!$A$5:$E$244,4,1))</f>
      </c>
      <c r="AE58" s="2" t="str">
        <f>IF($AV57="","",$AV57)</f>
        <v>14.9.2014</v>
      </c>
      <c r="AF58" s="3">
        <f>IF($AW57="","",$AW57)</f>
      </c>
      <c r="AG58" s="3">
        <f>IF($AX57="","",$AX57)</f>
      </c>
      <c r="AI58" s="38"/>
      <c r="AT58" s="62"/>
      <c r="AU58" s="61"/>
      <c r="AV58" s="67"/>
    </row>
    <row r="59" spans="1:48" ht="19.5" customHeight="1" thickBot="1">
      <c r="A59" s="162"/>
      <c r="B59" s="11" t="str">
        <f>IF(A59="","",VLOOKUP(A59,Seznam!$A$5:$E$244,2,1))&amp;" "&amp;IF(A59="","",VLOOKUP(A59,Seznam!$A$5:$E$244,3,1))</f>
        <v> </v>
      </c>
      <c r="C59" s="197">
        <f>IF($AO52="",IF($AT52="","",IF($AT52="wo",CEILING($AM$1/2,1),0)),COUNTIF($AO52:$AS52,"&lt;0"))</f>
      </c>
      <c r="D59" s="197"/>
      <c r="E59" s="30" t="s">
        <v>11</v>
      </c>
      <c r="F59" s="198">
        <f>IF($AO52="",IF($AT52="","",IF($AT52="wo",0,CEILING($AM$1/2,1))),COUNTIF($AO52:$AS52,"&gt;0"))</f>
      </c>
      <c r="G59" s="198"/>
      <c r="H59" s="197">
        <f>IF($AO56="",IF($AT56="","",IF($AT56="wo",CEILING($AM$1/2,1),0)),COUNTIF($AO56:$AS56,"&lt;0"))</f>
      </c>
      <c r="I59" s="197"/>
      <c r="J59" s="30" t="s">
        <v>11</v>
      </c>
      <c r="K59" s="198">
        <f>IF($AO56="",IF($AT56="","",IF($AT56="wo",0,CEILING($AM$1/2,1))),COUNTIF($AO56:$AS56,"&gt;0"))</f>
      </c>
      <c r="L59" s="198"/>
      <c r="M59" s="197">
        <f>IF($AO54="",IF($AT54="","",IF($AT54="wo",0,CEILING($AM$1/2,1))),COUNTIF($AO54:$AS54,"&gt;0"))</f>
      </c>
      <c r="N59" s="197"/>
      <c r="O59" s="30" t="s">
        <v>11</v>
      </c>
      <c r="P59" s="198">
        <f>IF($AO54="",IF($AT54="","",IF($AT54="wo",CEILING($AM$1/2,1),0)),COUNTIF($AO54:$AS54,"&lt;0"))</f>
      </c>
      <c r="Q59" s="198"/>
      <c r="R59" s="165" t="str">
        <f>IF(C59="",IF(H59="",IF(M59="","NE","ANO"),"ANO"),"ANO")</f>
        <v>NE</v>
      </c>
      <c r="S59" s="156"/>
      <c r="T59" s="157"/>
      <c r="U59" s="156"/>
      <c r="V59" s="158"/>
      <c r="W59" s="199">
        <f>IF(R59="ANO",AZ55+BA55+BB55,"")</f>
      </c>
      <c r="X59" s="12">
        <f>IF(R59="ANO",IF(H59="",0,H59)+IF(M59="",0,M59)+IF(C59="",0,C59),"")</f>
      </c>
      <c r="Y59" s="13" t="s">
        <v>11</v>
      </c>
      <c r="Z59" s="14">
        <f>IF(R59="ANO",IF(K59="",0,K59)+IF(P59="",0,P59)+IF(F59="",0,F59),"")</f>
      </c>
      <c r="AA59" s="200"/>
      <c r="AB59" s="15"/>
      <c r="AC59" s="15"/>
      <c r="AD59" s="15"/>
      <c r="AE59" s="10"/>
      <c r="AF59" s="15"/>
      <c r="AG59" s="15"/>
      <c r="AI59" s="38"/>
      <c r="AU59" s="61"/>
      <c r="AV59" s="67"/>
    </row>
    <row r="60" spans="1:48" ht="19.5" customHeight="1" thickBot="1">
      <c r="A60" s="16"/>
      <c r="B60" s="17">
        <f>IF(A59="","",VLOOKUP(A59,Seznam!$A$5:$E$244,5,1))</f>
      </c>
      <c r="C60" s="201">
        <f>IF($AO52="",IF($AT52="","","W.O."),-AO52&amp;",  "&amp;-AP52&amp;",  "&amp;-AQ52&amp;IF(AR52="","",",  "&amp;-AR52)&amp;IF(AS52="","",",  "&amp;-AS52))</f>
      </c>
      <c r="D60" s="202"/>
      <c r="E60" s="202"/>
      <c r="F60" s="202"/>
      <c r="G60" s="203"/>
      <c r="H60" s="201">
        <f>IF($AO56="",IF($AT56="","","W.O."),-AO56&amp;",  "&amp;-AP56&amp;",  "&amp;-AQ56&amp;IF(AR56="","",",  "&amp;-AR56)&amp;IF(AS56="","",",  "&amp;-AS56))</f>
      </c>
      <c r="I60" s="202"/>
      <c r="J60" s="202"/>
      <c r="K60" s="202"/>
      <c r="L60" s="203"/>
      <c r="M60" s="201">
        <f>IF($AO54="",IF($AT54="","","W.O."),AO54&amp;",  "&amp;AP54&amp;",  "&amp;AQ54&amp;IF(AR54="","",",  "&amp;AR54)&amp;IF(AS54="","",",  "&amp;AS54))</f>
      </c>
      <c r="N60" s="202"/>
      <c r="O60" s="202"/>
      <c r="P60" s="202"/>
      <c r="Q60" s="203"/>
      <c r="R60" s="159"/>
      <c r="S60" s="160"/>
      <c r="T60" s="160"/>
      <c r="U60" s="160"/>
      <c r="V60" s="161"/>
      <c r="W60" s="199">
        <f>IF(B60="ANO",IF(G60="",0,G60)+IF(L60="",0,L60)+IF(Q60="",0,Q60),"")</f>
      </c>
      <c r="X60" s="18"/>
      <c r="Y60" s="19"/>
      <c r="Z60" s="20"/>
      <c r="AA60" s="200"/>
      <c r="AB60" s="15"/>
      <c r="AC60" s="15"/>
      <c r="AD60" s="15"/>
      <c r="AE60" s="10"/>
      <c r="AF60" s="15"/>
      <c r="AG60" s="15"/>
      <c r="AI60" s="38"/>
      <c r="AU60" s="61"/>
      <c r="AV60" s="67"/>
    </row>
    <row r="61" spans="1:48" ht="19.5" customHeight="1">
      <c r="A61" s="21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4"/>
      <c r="S61" s="24"/>
      <c r="T61" s="24"/>
      <c r="U61" s="24"/>
      <c r="V61" s="24"/>
      <c r="W61" s="23"/>
      <c r="X61" s="23"/>
      <c r="Y61" s="23"/>
      <c r="Z61" s="23"/>
      <c r="AA61" s="25"/>
      <c r="AB61" s="15"/>
      <c r="AC61" s="15"/>
      <c r="AD61" s="15"/>
      <c r="AE61" s="10"/>
      <c r="AF61" s="15"/>
      <c r="AG61" s="15"/>
      <c r="AU61" s="61"/>
      <c r="AV61" s="67"/>
    </row>
    <row r="62" spans="1:54" ht="19.5" customHeight="1" thickBot="1">
      <c r="A62" s="167"/>
      <c r="B62" s="168" t="s">
        <v>111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Z62" s="10"/>
      <c r="AI62" s="38"/>
      <c r="AJ62" s="136"/>
      <c r="AK62" s="205"/>
      <c r="AL62" s="205"/>
      <c r="AM62" s="205"/>
      <c r="AN62" s="205"/>
      <c r="AO62" s="205"/>
      <c r="AP62" s="205"/>
      <c r="AQ62" s="205"/>
      <c r="AR62" s="205"/>
      <c r="AS62" s="205"/>
      <c r="AT62" s="47"/>
      <c r="AU62" s="108"/>
      <c r="AV62" s="69"/>
      <c r="AW62" s="53"/>
      <c r="AX62" s="70"/>
      <c r="AY62" s="70"/>
      <c r="AZ62" s="204"/>
      <c r="BA62" s="204"/>
      <c r="BB62" s="204"/>
    </row>
    <row r="63" spans="1:55" ht="19.5" customHeight="1" thickBot="1">
      <c r="A63" s="169"/>
      <c r="B63" s="170" t="s">
        <v>97</v>
      </c>
      <c r="C63" s="206">
        <f>IF(A64="","",VLOOKUP(A64,Seznam!$A$5:$E$244,4,1))</f>
      </c>
      <c r="D63" s="207" t="e">
        <v>#REF!</v>
      </c>
      <c r="E63" s="207" t="e">
        <v>#REF!</v>
      </c>
      <c r="F63" s="207" t="e">
        <v>#REF!</v>
      </c>
      <c r="G63" s="207" t="e">
        <v>#REF!</v>
      </c>
      <c r="H63" s="206">
        <f>IF(A66="","",VLOOKUP(A66,Seznam!$A$5:$E$244,4,1))</f>
      </c>
      <c r="I63" s="207" t="e">
        <v>#REF!</v>
      </c>
      <c r="J63" s="207" t="e">
        <v>#REF!</v>
      </c>
      <c r="K63" s="207" t="e">
        <v>#REF!</v>
      </c>
      <c r="L63" s="207" t="e">
        <v>#REF!</v>
      </c>
      <c r="M63" s="206">
        <f>IF(A68="","",VLOOKUP(A68,Seznam!$A$5:$E$244,4,1))</f>
      </c>
      <c r="N63" s="207" t="e">
        <v>#REF!</v>
      </c>
      <c r="O63" s="207" t="e">
        <v>#REF!</v>
      </c>
      <c r="P63" s="207" t="e">
        <v>#REF!</v>
      </c>
      <c r="Q63" s="207" t="e">
        <v>#REF!</v>
      </c>
      <c r="R63" s="206">
        <f>IF(A70="","",VLOOKUP(A70,Seznam!$A$5:$E$244,4,1))</f>
      </c>
      <c r="S63" s="207" t="e">
        <v>#REF!</v>
      </c>
      <c r="T63" s="207" t="e">
        <v>#REF!</v>
      </c>
      <c r="U63" s="207" t="e">
        <v>#REF!</v>
      </c>
      <c r="V63" s="207" t="e">
        <v>#REF!</v>
      </c>
      <c r="W63" s="171" t="s">
        <v>9</v>
      </c>
      <c r="X63" s="208" t="s">
        <v>99</v>
      </c>
      <c r="Y63" s="208"/>
      <c r="Z63" s="208"/>
      <c r="AA63" s="171" t="s">
        <v>10</v>
      </c>
      <c r="AB63" s="209" t="s">
        <v>100</v>
      </c>
      <c r="AC63" s="210"/>
      <c r="AD63" s="211"/>
      <c r="AE63" s="173" t="s">
        <v>103</v>
      </c>
      <c r="AF63" s="173" t="s">
        <v>101</v>
      </c>
      <c r="AG63" s="173" t="s">
        <v>102</v>
      </c>
      <c r="AH63" s="38"/>
      <c r="AI63" s="38">
        <f>IF($AK63="",$AI57,IF($AM63="",$AI57,$AI57+1))</f>
        <v>0</v>
      </c>
      <c r="AJ63" s="38" t="s">
        <v>137</v>
      </c>
      <c r="AK63" s="109">
        <f>IF(A64="","",A64)</f>
      </c>
      <c r="AL63" s="110" t="str">
        <f>IF(AK63="","",VLOOKUP(AK63,Seznam!$A$5:$E$244,2,1))&amp;" "&amp;IF(AK63="","",VLOOKUP(AK63,Seznam!$A$5:$E$244,3,1))</f>
        <v> </v>
      </c>
      <c r="AM63" s="110">
        <f>IF(A70="","",A70)</f>
      </c>
      <c r="AN63" s="110" t="str">
        <f>IF(AM63="","",VLOOKUP(AM63,Seznam!$A$5:$E$244,2,1))&amp;" "&amp;IF(AM63="","",VLOOKUP(AM63,Seznam!$A$5:$E$244,3,1))</f>
        <v> </v>
      </c>
      <c r="AO63" s="126"/>
      <c r="AP63" s="112"/>
      <c r="AQ63" s="112"/>
      <c r="AR63" s="112"/>
      <c r="AS63" s="112"/>
      <c r="AT63" s="131"/>
      <c r="AU63" s="65" t="s">
        <v>44</v>
      </c>
      <c r="AV63" s="54" t="str">
        <f>IF($AU63="","",IF($AU63="1",Seznam!$H$3,Seznam!$J$3))</f>
        <v>14.9.2014</v>
      </c>
      <c r="AW63" s="64"/>
      <c r="AX63" s="75"/>
      <c r="AY63" s="180">
        <f>IF(A70="","",IF(A68="","",A68))</f>
      </c>
      <c r="AZ63">
        <f>IF($AO63="",IF($AT63="-wo",2,0),IF(COUNTIF($AO63:$AS63,"&gt;0")&gt;COUNTIF($AO63:$AS63,"&lt;0"),2,1))</f>
        <v>0</v>
      </c>
      <c r="BA63">
        <f>IF($AO66="",IF($AT66="-wo",2,0),IF(COUNTIF($AO66:$AS66,"&gt;0")&gt;COUNTIF($AO66:$AS66,"&lt;0"),2,1))</f>
        <v>0</v>
      </c>
      <c r="BB63">
        <f>IF($AO68="",IF($AT68="wo",2,0),IF(COUNTIF($AO68:$AS68,"&lt;0")&gt;COUNTIF($AO68:$AS68,"&gt;0"),2,1))</f>
        <v>0</v>
      </c>
      <c r="BC63">
        <f>IF($AA64=1,$A64,IF($AA66=1,$A66,IF($AA68=1,$A68,IF($AA70=1,$A70,""))))</f>
      </c>
    </row>
    <row r="64" spans="1:55" ht="19.5" customHeight="1" thickBot="1">
      <c r="A64" s="162"/>
      <c r="B64" s="166" t="str">
        <f>IF(A64="","",VLOOKUP(A64,Seznam!$A$5:$E$244,2,1))&amp;" "&amp;IF(A64="","",VLOOKUP(A64,Seznam!$A$5:$E$244,3,1))</f>
        <v> </v>
      </c>
      <c r="C64" s="165" t="str">
        <f>IF(H64="",IF(M64="",IF(R64="","NE","ANO"),"ANO"),"ANO")</f>
        <v>NE</v>
      </c>
      <c r="D64" s="152"/>
      <c r="E64" s="153"/>
      <c r="F64" s="152"/>
      <c r="G64" s="154"/>
      <c r="H64" s="197">
        <f>IF($AO66="",IF($AT66="","",IF($AT66="wo",0,CEILING($AM$1/2,1))),COUNTIF($AO66:$AS66,"&gt;0"))</f>
      </c>
      <c r="I64" s="197"/>
      <c r="J64" s="30" t="s">
        <v>11</v>
      </c>
      <c r="K64" s="198">
        <f>IF($AO66="",IF($AT66="","",IF($AT66="wo",CEILING($AM$1/2,1),0)),COUNTIF($AO66:$AS66,"&lt;0"))</f>
      </c>
      <c r="L64" s="198"/>
      <c r="M64" s="197">
        <f>IF($AO68="",IF($AT68="","",IF($AT68="wo",CEILING($AM$1/2,1),0)),COUNTIF($AO68:$AS68,"&lt;0"))</f>
      </c>
      <c r="N64" s="197"/>
      <c r="O64" s="30" t="s">
        <v>11</v>
      </c>
      <c r="P64" s="198">
        <f>IF($AO68="",IF($AT68="","",IF($AT68="wo",0,CEILING($AM$1/2,1))),COUNTIF($AO68:$AS68,"&gt;0"))</f>
      </c>
      <c r="Q64" s="198"/>
      <c r="R64" s="197">
        <f>IF($AO63="",IF($AT63="","",IF($AT63="wo",0,CEILING($AM$1/2,1))),COUNTIF($AO63:$AS63,"&gt;0"))</f>
      </c>
      <c r="S64" s="197"/>
      <c r="T64" s="30" t="s">
        <v>11</v>
      </c>
      <c r="U64" s="198">
        <f>IF($AO63="",IF($AT63="","",IF($AT63="wo",CEILING($AM$1/2,1),0)),COUNTIF($AO63:$AS63,"&lt;0"))</f>
      </c>
      <c r="V64" s="198"/>
      <c r="W64" s="199">
        <f>IF(C64="ANO",AZ63+BA63+BB63,"")</f>
      </c>
      <c r="X64" s="12">
        <f>IF(C64="ANO",IF(H64="",0,H64)+IF(M64="",0,M64)+IF(R64="",0,R64),"")</f>
      </c>
      <c r="Y64" s="13" t="s">
        <v>11</v>
      </c>
      <c r="Z64" s="14">
        <f>IF(C64="ANO",IF(K64="",0,K64)+IF(P64="",0,P64)+IF(U64="",0,U64),"")</f>
      </c>
      <c r="AA64" s="200"/>
      <c r="AB64" s="2">
        <f>IF(A64="","",VLOOKUP(A64,Seznam!$A$5:$E$244,4,1))</f>
      </c>
      <c r="AC64" s="3" t="s">
        <v>12</v>
      </c>
      <c r="AD64" s="2">
        <f>IF(A70="","",VLOOKUP(A70,Seznam!$A$5:$E$244,4,1))</f>
      </c>
      <c r="AE64" s="2" t="str">
        <f>IF($AV63="","",$AV63)</f>
        <v>14.9.2014</v>
      </c>
      <c r="AF64" s="3">
        <f>IF($AW63="","",$AW63)</f>
      </c>
      <c r="AG64" s="3">
        <f>IF($AX63="","",$AX63)</f>
      </c>
      <c r="AI64" s="38">
        <f>IF($AK64="",$AI63,IF($AM64="",$AI63,$AI63+1))</f>
        <v>0</v>
      </c>
      <c r="AJ64" s="38" t="s">
        <v>137</v>
      </c>
      <c r="AK64" s="114">
        <f>IF(A66="","",A66)</f>
      </c>
      <c r="AL64" s="115" t="str">
        <f>IF(AK64="","",VLOOKUP(AK64,Seznam!$A$5:$E$244,2,1))&amp;" "&amp;IF(AK64="","",VLOOKUP(AK64,Seznam!$A$5:$E$244,3,1))</f>
        <v> </v>
      </c>
      <c r="AM64" s="115">
        <f>IF(A68="","",A68)</f>
      </c>
      <c r="AN64" s="115" t="str">
        <f>IF(AM64="","",VLOOKUP(AM64,Seznam!$A$5:$E$244,2,1))&amp;" "&amp;IF(AM64="","",VLOOKUP(AM64,Seznam!$A$5:$E$244,3,1))</f>
        <v> </v>
      </c>
      <c r="AO64" s="116"/>
      <c r="AP64" s="117"/>
      <c r="AQ64" s="117"/>
      <c r="AR64" s="117"/>
      <c r="AS64" s="117"/>
      <c r="AT64" s="163"/>
      <c r="AU64" s="65" t="s">
        <v>44</v>
      </c>
      <c r="AV64" s="54" t="str">
        <f>IF($AU64="","",IF($AU64="1",Seznam!$H$3,Seznam!$J$3))</f>
        <v>14.9.2014</v>
      </c>
      <c r="AW64" s="64"/>
      <c r="AX64" s="75"/>
      <c r="AY64" s="180">
        <f>IF(A70="",IF(A64="","",A64),A70)</f>
      </c>
      <c r="AZ64">
        <f>IF($AO64="",IF($AT64="-wo",2,0),IF(COUNTIF($AO64:$AS64,"&gt;0")&gt;COUNTIF($AO64:$AS64,"&lt;0"),2,1))</f>
        <v>0</v>
      </c>
      <c r="BA64">
        <f>IF($AO66="",IF($AT66="wo",2,0),IF(COUNTIF($AO66:$AS66,"&lt;0")&gt;COUNTIF($AO66:$AS66,"&gt;0"),2,1))</f>
        <v>0</v>
      </c>
      <c r="BB64">
        <f>IF($AO67="",IF($AT67="-wo",2,0),IF(COUNTIF($AO67:$AS67,"&gt;0")&gt;COUNTIF($AO67:$AS67,"&lt;0"),2,1))</f>
        <v>0</v>
      </c>
      <c r="BC64">
        <f>IF($AA64=2,$A64,IF($AA66=2,$A66,IF($AA68=2,$A68,IF($AA70=2,$A70,""))))</f>
      </c>
    </row>
    <row r="65" spans="1:55" ht="19.5" customHeight="1" thickBot="1">
      <c r="A65" s="16"/>
      <c r="B65" s="17">
        <f>IF(A64="","",VLOOKUP(A64,Seznam!$A$5:$E$244,5,1))</f>
      </c>
      <c r="C65" s="155"/>
      <c r="D65" s="155"/>
      <c r="E65" s="155"/>
      <c r="F65" s="155"/>
      <c r="G65" s="155"/>
      <c r="H65" s="201">
        <f>IF($AO66="",IF($AT66="","","W.O."),AO66&amp;",  "&amp;AP66&amp;",  "&amp;AQ66&amp;IF(AR66="","",",  "&amp;AR66)&amp;IF(AS66="","",",  "&amp;AS66))</f>
      </c>
      <c r="I65" s="202"/>
      <c r="J65" s="202"/>
      <c r="K65" s="202"/>
      <c r="L65" s="203"/>
      <c r="M65" s="201">
        <f>IF($AO68="",IF($AT68="","","W.O."),-AO68&amp;",  "&amp;-AP68&amp;",  "&amp;-AQ68&amp;IF(AR68="","",",  "&amp;-AR68)&amp;IF(AS68="","",",  "&amp;-AS68))</f>
      </c>
      <c r="N65" s="202"/>
      <c r="O65" s="202"/>
      <c r="P65" s="202"/>
      <c r="Q65" s="203"/>
      <c r="R65" s="201">
        <f>IF($AO63="",IF($AT63="","","W.O."),AO63&amp;",  "&amp;AP63&amp;",  "&amp;AQ63&amp;IF(AR63="","",",  "&amp;AR63)&amp;IF(AS63="","",",  "&amp;AS63))</f>
      </c>
      <c r="S65" s="202"/>
      <c r="T65" s="202"/>
      <c r="U65" s="202"/>
      <c r="V65" s="203"/>
      <c r="W65" s="199">
        <f>IF(B65="ANO",IF(G65="",0,G65)+IF(L65="",0,L65)+IF(Q65="",0,Q65),"")</f>
      </c>
      <c r="X65" s="18"/>
      <c r="Y65" s="19"/>
      <c r="Z65" s="20"/>
      <c r="AA65" s="200"/>
      <c r="AB65" s="2">
        <f>IF(A66="","",VLOOKUP(A66,Seznam!$A$5:$E$244,4,1))</f>
      </c>
      <c r="AC65" s="3" t="s">
        <v>12</v>
      </c>
      <c r="AD65" s="2">
        <f>IF(A68="","",VLOOKUP(A68,Seznam!$A$5:$E$244,4,1))</f>
      </c>
      <c r="AE65" s="2" t="str">
        <f>IF($AV64="","",$AV64)</f>
        <v>14.9.2014</v>
      </c>
      <c r="AF65" s="3">
        <f>IF($AW64="","",$AW64)</f>
      </c>
      <c r="AG65" s="3">
        <f>IF($AX64="","",$AX64)</f>
      </c>
      <c r="AI65" s="38">
        <f>IF($AK65="",$AI64,IF($AM65="",$AI64,$AI64+1))</f>
        <v>0</v>
      </c>
      <c r="AJ65" s="38" t="s">
        <v>138</v>
      </c>
      <c r="AK65" s="114">
        <f>IF(A70="","",A70)</f>
      </c>
      <c r="AL65" s="115" t="str">
        <f>IF(AK65="","",VLOOKUP(AK65,Seznam!$A$5:$E$244,2,1))&amp;" "&amp;IF(AK65="","",VLOOKUP(AK65,Seznam!$A$5:$E$244,3,1))</f>
        <v> </v>
      </c>
      <c r="AM65" s="115">
        <f>IF(A68="","",A68)</f>
      </c>
      <c r="AN65" s="115" t="str">
        <f>IF(AM65="","",VLOOKUP(AM65,Seznam!$A$5:$E$244,2,1))&amp;" "&amp;IF(AM65="","",VLOOKUP(AM65,Seznam!$A$5:$E$244,3,1))</f>
        <v> </v>
      </c>
      <c r="AO65" s="116"/>
      <c r="AP65" s="117"/>
      <c r="AQ65" s="117"/>
      <c r="AR65" s="117"/>
      <c r="AS65" s="117"/>
      <c r="AT65" s="163"/>
      <c r="AU65" s="65" t="s">
        <v>44</v>
      </c>
      <c r="AV65" s="54" t="str">
        <f>IF($AU65="","",IF($AU65="1",Seznam!$H$3,Seznam!$J$3))</f>
        <v>14.9.2014</v>
      </c>
      <c r="AW65" s="64"/>
      <c r="AX65" s="75"/>
      <c r="AY65" s="180">
        <f>IF(A70="","",IF(A66="","",A66))</f>
      </c>
      <c r="AZ65">
        <f>IF($AO64="",IF($AT64="wo",2,0),IF(COUNTIF($AO64:$AS64,"&lt;0")&gt;COUNTIF($AO64:$AS64,"&gt;0"),2,1))</f>
        <v>0</v>
      </c>
      <c r="BA65">
        <f>IF($AO65="",IF($AT65="wo",2,0),IF(COUNTIF($AO65:$AS65,"&lt;0")&gt;COUNTIF($AO65:$AS65,"&gt;0"),2,1))</f>
        <v>0</v>
      </c>
      <c r="BB65">
        <f>IF($AO68="",IF($AT68="-wo",2,0),IF(COUNTIF($AO68:$AS68,"&gt;0")&gt;COUNTIF($AO68:$AS68,"&lt;0"),2,1))</f>
        <v>0</v>
      </c>
      <c r="BC65">
        <f>IF($AA64=3,$A64,IF($AA66=3,$A66,IF($AA68=3,$A68,IF($AA70=3,$A70,""))))</f>
      </c>
    </row>
    <row r="66" spans="1:55" ht="19.5" customHeight="1" thickBot="1">
      <c r="A66" s="162"/>
      <c r="B66" s="11" t="str">
        <f>IF(A66="","",VLOOKUP(A66,Seznam!$A$5:$E$244,2,1))&amp;" "&amp;IF(A66="","",VLOOKUP(A66,Seznam!$A$5:$E$244,3,1))</f>
        <v> </v>
      </c>
      <c r="C66" s="197">
        <f>IF($AO66="",IF($AT66="","",IF($AT66="wo",CEILING($AM$1/2,1),0)),COUNTIF($AO66:$AS66,"&lt;0"))</f>
      </c>
      <c r="D66" s="197"/>
      <c r="E66" s="30" t="s">
        <v>11</v>
      </c>
      <c r="F66" s="198">
        <f>IF($AO66="",IF($AT66="","",IF($AT66="wo",0,CEILING($AM$1/2,1))),COUNTIF($AO66:$AS66,"&gt;0"))</f>
      </c>
      <c r="G66" s="198"/>
      <c r="H66" s="165" t="str">
        <f>IF(M66="",IF(R66="",IF(C66="","NE","ANO"),"ANO"),"ANO")</f>
        <v>NE</v>
      </c>
      <c r="I66" s="152"/>
      <c r="J66" s="153"/>
      <c r="K66" s="152"/>
      <c r="L66" s="154"/>
      <c r="M66" s="197">
        <f>IF($AO64="",IF($AT64="","",IF($AT64="wo",0,CEILING($AM$1/2,1))),COUNTIF($AO64:$AS64,"&gt;0"))</f>
      </c>
      <c r="N66" s="197"/>
      <c r="O66" s="30" t="s">
        <v>11</v>
      </c>
      <c r="P66" s="198">
        <f>IF($AO64="",IF($AT64="","",IF($AT64="wo",CEILING($AM$1/2,1),0)),COUNTIF($AO64:$AS64,"&lt;0"))</f>
      </c>
      <c r="Q66" s="198"/>
      <c r="R66" s="197">
        <f>IF($AO67="",IF($AT67="","",IF($AT67="wo",0,CEILING($AM$1/2,1))),COUNTIF($AO67:$AS67,"&gt;0"))</f>
      </c>
      <c r="S66" s="197"/>
      <c r="T66" s="30" t="s">
        <v>11</v>
      </c>
      <c r="U66" s="198">
        <f>IF($AO67="",IF($AT67="","",IF($AT67="wo",CEILING($AM$1/2,1),0)),COUNTIF($AO67:$AS67,"&lt;0"))</f>
      </c>
      <c r="V66" s="198"/>
      <c r="W66" s="199">
        <f>IF(H66="ANO",AZ64+BA64+BB64,"")</f>
      </c>
      <c r="X66" s="12">
        <f>IF(H66="ANO",IF(C66="",0,C66)+IF(M66="",0,M66)+IF(R66="",0,R66),"")</f>
      </c>
      <c r="Y66" s="13" t="s">
        <v>11</v>
      </c>
      <c r="Z66" s="14">
        <f>IF(H66="ANO",IF(F66="",0,F66)+IF(P66="",0,P66)+IF(U66="",0,U66),"")</f>
      </c>
      <c r="AA66" s="200"/>
      <c r="AB66" s="2">
        <f>IF(A70="","",VLOOKUP(A70,Seznam!$A$5:$E$244,4,1))</f>
      </c>
      <c r="AC66" s="3" t="s">
        <v>12</v>
      </c>
      <c r="AD66" s="2">
        <f>IF(A68="","",VLOOKUP(A68,Seznam!$A$5:$E$244,4,1))</f>
      </c>
      <c r="AE66" s="2" t="str">
        <f>IF($AV65="","",$AV65)</f>
        <v>14.9.2014</v>
      </c>
      <c r="AF66" s="3">
        <f>IF($AW65="","",$AW65)</f>
      </c>
      <c r="AG66" s="3">
        <f>IF($AX65="","",$AX65)</f>
      </c>
      <c r="AI66" s="38">
        <f>IF($AK66="",$AI65,IF($AM66="",$AI65,$AI65+1))</f>
        <v>0</v>
      </c>
      <c r="AJ66" s="108" t="s">
        <v>138</v>
      </c>
      <c r="AK66" s="114">
        <f>IF(A64="","",A64)</f>
      </c>
      <c r="AL66" s="115" t="str">
        <f>IF(AK66="","",VLOOKUP(AK66,Seznam!$A$5:$E$244,2,1))&amp;" "&amp;IF(AK66="","",VLOOKUP(AK66,Seznam!$A$5:$E$244,3,1))</f>
        <v> </v>
      </c>
      <c r="AM66" s="115">
        <f>IF(A66="","",A66)</f>
      </c>
      <c r="AN66" s="115" t="str">
        <f>IF(AM66="","",VLOOKUP(AM66,Seznam!$A$5:$E$244,2,1))&amp;" "&amp;IF(AM66="","",VLOOKUP(AM66,Seznam!$A$5:$E$244,3,1))</f>
        <v> </v>
      </c>
      <c r="AO66" s="116"/>
      <c r="AP66" s="117"/>
      <c r="AQ66" s="117"/>
      <c r="AR66" s="117"/>
      <c r="AS66" s="117"/>
      <c r="AT66" s="163"/>
      <c r="AU66" s="65" t="s">
        <v>44</v>
      </c>
      <c r="AV66" s="54" t="str">
        <f>IF($AU66="","",IF($AU66="1",Seznam!$H$3,Seznam!$J$3))</f>
        <v>14.9.2014</v>
      </c>
      <c r="AW66" s="64"/>
      <c r="AX66" s="75"/>
      <c r="AY66" s="180">
        <f>IF(A68="","",A68)</f>
      </c>
      <c r="AZ66">
        <f>IF($AO63="",IF($AT63="wo",2,0),IF(COUNTIF($AO63:$AS63,"&lt;0")&gt;COUNTIF($AO63:$AS63,"&gt;0"),2,1))</f>
        <v>0</v>
      </c>
      <c r="BA66">
        <f>IF($AO65="",IF($AT65="-wo",2,0),IF(COUNTIF($AO65:$AS65,"&gt;0")&gt;COUNTIF($AO65:$AS65,"&lt;0"),2,1))</f>
        <v>0</v>
      </c>
      <c r="BB66">
        <f>IF($AO67="",IF($AT67="wo",2,0),IF(COUNTIF($AO67:$AS67,"&lt;0")&gt;COUNTIF($AO67:$AS67,"&gt;0"),2,1))</f>
        <v>0</v>
      </c>
      <c r="BC66">
        <f>IF($AA64=4,$A64,IF($AA66=4,$A66,IF($AA68=4,$A68,IF($AA70=4,$A70,""))))</f>
      </c>
    </row>
    <row r="67" spans="1:51" ht="19.5" customHeight="1" thickBot="1">
      <c r="A67" s="16"/>
      <c r="B67" s="17">
        <f>IF(A66="","",VLOOKUP(A66,Seznam!$A$5:$E$244,5,1))</f>
      </c>
      <c r="C67" s="201">
        <f>IF($AO66="",IF($AT66="","","W.O."),-AO66&amp;",  "&amp;-AP66&amp;",  "&amp;-AQ66&amp;IF(AR66="","",",  "&amp;-AR66)&amp;IF(AS66="","",",  "&amp;-AS66))</f>
      </c>
      <c r="D67" s="202"/>
      <c r="E67" s="202"/>
      <c r="F67" s="202"/>
      <c r="G67" s="203"/>
      <c r="H67" s="155"/>
      <c r="I67" s="155"/>
      <c r="J67" s="155"/>
      <c r="K67" s="155"/>
      <c r="L67" s="155"/>
      <c r="M67" s="201">
        <f>IF($AO64="",IF($AT64="","","W.O."),AO64&amp;",  "&amp;AP64&amp;",  "&amp;AQ64&amp;IF(AR64="","",",  "&amp;AR64)&amp;IF(AS64="","",",  "&amp;AS64))</f>
      </c>
      <c r="N67" s="202"/>
      <c r="O67" s="202"/>
      <c r="P67" s="202"/>
      <c r="Q67" s="203"/>
      <c r="R67" s="201">
        <f>IF($AO67="",IF($AT67="","","W.O."),AO67&amp;",  "&amp;AP67&amp;",  "&amp;AQ67&amp;IF(AR67="","",",  "&amp;AR67)&amp;IF(AS67="","",",  "&amp;AS67))</f>
      </c>
      <c r="S67" s="202"/>
      <c r="T67" s="202"/>
      <c r="U67" s="202"/>
      <c r="V67" s="203"/>
      <c r="W67" s="199">
        <f>IF(B67="ANO",IF(G67="",0,G67)+IF(L67="",0,L67)+IF(Q67="",0,Q67),"")</f>
      </c>
      <c r="X67" s="18"/>
      <c r="Y67" s="19"/>
      <c r="Z67" s="20"/>
      <c r="AA67" s="200"/>
      <c r="AB67" s="2">
        <f>IF(A64="","",VLOOKUP(A64,Seznam!$A$5:$E$244,4,1))</f>
      </c>
      <c r="AC67" s="3" t="s">
        <v>12</v>
      </c>
      <c r="AD67" s="2">
        <f>IF(A66="","",VLOOKUP(A66,Seznam!$A$5:$E$244,4,1))</f>
      </c>
      <c r="AE67" s="2" t="str">
        <f>IF($AV66="","",$AV66)</f>
        <v>14.9.2014</v>
      </c>
      <c r="AF67" s="3">
        <f>IF($AW66="","",$AW66)</f>
      </c>
      <c r="AG67" s="3">
        <f>IF($AX66="","",$AX66)</f>
      </c>
      <c r="AI67" s="38">
        <f>IF($AK67="",$AI66,IF($AM67="",$AI66,$AI66+1))</f>
        <v>0</v>
      </c>
      <c r="AJ67" s="108" t="s">
        <v>139</v>
      </c>
      <c r="AK67" s="114">
        <f>IF(A66="","",A66)</f>
      </c>
      <c r="AL67" s="115" t="str">
        <f>IF(AK67="","",VLOOKUP(AK67,Seznam!$A$5:$E$244,2,1))&amp;" "&amp;IF(AK67="","",VLOOKUP(AK67,Seznam!$A$5:$E$244,3,1))</f>
        <v> </v>
      </c>
      <c r="AM67" s="115">
        <f>IF(A70="","",A70)</f>
      </c>
      <c r="AN67" s="115" t="str">
        <f>IF(AM67="","",VLOOKUP(AM67,Seznam!$A$5:$E$244,2,1))&amp;" "&amp;IF(AM67="","",VLOOKUP(AM67,Seznam!$A$5:$E$244,3,1))</f>
        <v> </v>
      </c>
      <c r="AO67" s="116"/>
      <c r="AP67" s="117"/>
      <c r="AQ67" s="117"/>
      <c r="AR67" s="117"/>
      <c r="AS67" s="117"/>
      <c r="AT67" s="163"/>
      <c r="AU67" s="65" t="s">
        <v>44</v>
      </c>
      <c r="AV67" s="54" t="str">
        <f>IF($AU67="","",IF($AU67="1",Seznam!$H$3,Seznam!$J$3))</f>
        <v>14.9.2014</v>
      </c>
      <c r="AW67" s="64"/>
      <c r="AX67" s="75"/>
      <c r="AY67" s="180">
        <f>IF(A70="","",IF(A64="","",A64))</f>
      </c>
    </row>
    <row r="68" spans="1:51" ht="19.5" customHeight="1" thickBot="1">
      <c r="A68" s="162"/>
      <c r="B68" s="11" t="str">
        <f>IF(A68="","",VLOOKUP(A68,Seznam!$A$5:$E$244,2,1))&amp;" "&amp;IF(A68="","",VLOOKUP(A68,Seznam!$A$5:$E$244,3,1))</f>
        <v> </v>
      </c>
      <c r="C68" s="197">
        <f>IF($AO68="",IF($AT68="","",IF($AT68="wo",0,CEILING($AM$1/2,1))),COUNTIF($AO68:$AS68,"&gt;0"))</f>
      </c>
      <c r="D68" s="197"/>
      <c r="E68" s="30" t="s">
        <v>11</v>
      </c>
      <c r="F68" s="198">
        <f>IF($AO68="",IF($AT68="","",IF($AT68="wo",CEILING($AM$1/2,1),0)),COUNTIF($AO68:$AS68,"&lt;0"))</f>
      </c>
      <c r="G68" s="198"/>
      <c r="H68" s="197">
        <f>IF($AO64="",IF($AT64="","",IF($AT64="wo",CEILING($AM$1/2,1),0)),COUNTIF($AO64:$AS64,"&lt;0"))</f>
      </c>
      <c r="I68" s="197"/>
      <c r="J68" s="30" t="s">
        <v>11</v>
      </c>
      <c r="K68" s="198">
        <f>IF($AO64="",IF($AT64="","",IF($AT64="wo",0,CEILING($AM$1/2,1))),COUNTIF($AO64:$AS64,"&gt;0"))</f>
      </c>
      <c r="L68" s="198"/>
      <c r="M68" s="165" t="str">
        <f>IF(R68="",IF(C68="",IF(H68="","NE","ANO"),"ANO"),"ANO")</f>
        <v>NE</v>
      </c>
      <c r="N68" s="152"/>
      <c r="O68" s="153"/>
      <c r="P68" s="152"/>
      <c r="Q68" s="154"/>
      <c r="R68" s="197">
        <f>IF($AO65="",IF($AT65="","",IF($AT65="wo",CEILING($AM$1/2,1),0)),COUNTIF($AO65:$AS65,"&lt;0"))</f>
      </c>
      <c r="S68" s="197"/>
      <c r="T68" s="30" t="s">
        <v>11</v>
      </c>
      <c r="U68" s="198">
        <f>IF($AO65="",IF($AT65="","",IF($AT65="wo",0,CEILING($AM$1/2,1))),COUNTIF($AO65:$AS65,"&gt;0"))</f>
      </c>
      <c r="V68" s="198"/>
      <c r="W68" s="199">
        <f>IF(M68="ANO",AZ65+BA65+BB65,"")</f>
      </c>
      <c r="X68" s="12">
        <f>IF(M68="ANO",IF(H68="",0,H68)+IF(C68="",0,C68)+IF(R68="",0,R68),"")</f>
      </c>
      <c r="Y68" s="13" t="s">
        <v>11</v>
      </c>
      <c r="Z68" s="14">
        <f>IF(M68="ANO",IF(K68="",0,K68)+IF(F68="",0,F68)+IF(U68="",0,U68),"")</f>
      </c>
      <c r="AA68" s="200"/>
      <c r="AB68" s="2">
        <f>IF(A66="","",VLOOKUP(A66,Seznam!$A$5:$E$244,4,1))</f>
      </c>
      <c r="AC68" s="3" t="s">
        <v>12</v>
      </c>
      <c r="AD68" s="2">
        <f>IF(A70="","",VLOOKUP(A70,Seznam!$A$5:$E$244,4,1))</f>
      </c>
      <c r="AE68" s="2" t="str">
        <f>IF($AV67="","",$AV67)</f>
        <v>14.9.2014</v>
      </c>
      <c r="AF68" s="3">
        <f>IF($AW67="","",$AW67)</f>
      </c>
      <c r="AG68" s="3">
        <f>IF($AX67="","",$AX67)</f>
      </c>
      <c r="AI68" s="38">
        <f>IF($AK68="",$AI67,IF($AM68="",$AI67,$AI67+1))</f>
        <v>0</v>
      </c>
      <c r="AJ68" s="108" t="s">
        <v>139</v>
      </c>
      <c r="AK68" s="119">
        <f>IF(A68="","",A68)</f>
      </c>
      <c r="AL68" s="120" t="str">
        <f>IF(AK68="","",VLOOKUP(AK68,Seznam!$A$5:$E$244,2,1))&amp;" "&amp;IF(AK68="","",VLOOKUP(AK68,Seznam!$A$5:$E$244,3,1))</f>
        <v> </v>
      </c>
      <c r="AM68" s="120">
        <f>IF(A64="","",A64)</f>
      </c>
      <c r="AN68" s="120" t="str">
        <f>IF(AM68="","",VLOOKUP(AM68,Seznam!$A$5:$E$244,2,1))&amp;" "&amp;IF(AM68="","",VLOOKUP(AM68,Seznam!$A$5:$E$244,3,1))</f>
        <v> </v>
      </c>
      <c r="AO68" s="121"/>
      <c r="AP68" s="122"/>
      <c r="AQ68" s="122"/>
      <c r="AR68" s="122"/>
      <c r="AS68" s="122"/>
      <c r="AT68" s="164"/>
      <c r="AU68" s="65" t="s">
        <v>44</v>
      </c>
      <c r="AV68" s="54" t="str">
        <f>IF($AU68="","",IF($AU68="1",Seznam!$H$3,Seznam!$J$3))</f>
        <v>14.9.2014</v>
      </c>
      <c r="AW68" s="64"/>
      <c r="AX68" s="75"/>
      <c r="AY68" s="180">
        <f>IF(A70="",IF(A66="","",A66),A70)</f>
      </c>
    </row>
    <row r="69" spans="1:48" ht="19.5" customHeight="1" thickBot="1">
      <c r="A69" s="16"/>
      <c r="B69" s="17">
        <f>IF(A68="","",VLOOKUP(A68,Seznam!$A$5:$E$244,5,1))</f>
      </c>
      <c r="C69" s="201">
        <f>IF($AO68="",IF($AT68="","","W.O."),AO68&amp;",  "&amp;AP68&amp;",  "&amp;AQ68&amp;IF(AR68="","",",  "&amp;AR68)&amp;IF(AS68="","",",  "&amp;AS68))</f>
      </c>
      <c r="D69" s="202"/>
      <c r="E69" s="202"/>
      <c r="F69" s="202"/>
      <c r="G69" s="203"/>
      <c r="H69" s="201">
        <f>IF($AO64="",IF($AT64="","","W.O."),-AO64&amp;",  "&amp;-AP64&amp;",  "&amp;-AQ64&amp;IF(AR64="","",",  "&amp;-AR64)&amp;IF(AS64="","",",  "&amp;-AS64))</f>
      </c>
      <c r="I69" s="202"/>
      <c r="J69" s="202"/>
      <c r="K69" s="202"/>
      <c r="L69" s="203"/>
      <c r="M69" s="155"/>
      <c r="N69" s="155"/>
      <c r="O69" s="155"/>
      <c r="P69" s="155"/>
      <c r="Q69" s="155"/>
      <c r="R69" s="201">
        <f>IF($AO65="",IF($AT65="","","W.O."),-AO65&amp;",  "&amp;-AP65&amp;",  "&amp;-AQ65&amp;IF(AR65="","",",  "&amp;-AR65)&amp;IF(AS65="","",",  "&amp;-AS65))</f>
      </c>
      <c r="S69" s="202"/>
      <c r="T69" s="202"/>
      <c r="U69" s="202"/>
      <c r="V69" s="203"/>
      <c r="W69" s="199">
        <f>IF(B69="ANO",IF(G69="",0,G69)+IF(L69="",0,L69)+IF(Q69="",0,Q69),"")</f>
      </c>
      <c r="X69" s="18"/>
      <c r="Y69" s="19"/>
      <c r="Z69" s="20"/>
      <c r="AA69" s="200"/>
      <c r="AB69" s="2">
        <f>IF(A68="","",VLOOKUP(A68,Seznam!$A$5:$E$244,4,1))</f>
      </c>
      <c r="AC69" s="3" t="s">
        <v>12</v>
      </c>
      <c r="AD69" s="2">
        <f>IF(A64="","",VLOOKUP(A64,Seznam!$A$5:$E$244,4,1))</f>
      </c>
      <c r="AE69" s="2" t="str">
        <f>IF($AV68="","",$AV68)</f>
        <v>14.9.2014</v>
      </c>
      <c r="AF69" s="3">
        <f>IF($AW68="","",$AW68)</f>
      </c>
      <c r="AG69" s="3">
        <f>IF($AX68="","",$AX68)</f>
      </c>
      <c r="AI69" s="38"/>
      <c r="AT69" s="62"/>
      <c r="AU69" s="61"/>
      <c r="AV69" s="67"/>
    </row>
    <row r="70" spans="1:48" ht="19.5" customHeight="1" thickBot="1">
      <c r="A70" s="162"/>
      <c r="B70" s="11" t="str">
        <f>IF(A70="","",VLOOKUP(A70,Seznam!$A$5:$E$244,2,1))&amp;" "&amp;IF(A70="","",VLOOKUP(A70,Seznam!$A$5:$E$244,3,1))</f>
        <v> </v>
      </c>
      <c r="C70" s="197">
        <f>IF($AO63="",IF($AT63="","",IF($AT63="wo",CEILING($AM$1/2,1),0)),COUNTIF($AO63:$AS63,"&lt;0"))</f>
      </c>
      <c r="D70" s="197"/>
      <c r="E70" s="30" t="s">
        <v>11</v>
      </c>
      <c r="F70" s="198">
        <f>IF($AO63="",IF($AT63="","",IF($AT63="wo",0,CEILING($AM$1/2,1))),COUNTIF($AO63:$AS63,"&gt;0"))</f>
      </c>
      <c r="G70" s="198"/>
      <c r="H70" s="197">
        <f>IF($AO67="",IF($AT67="","",IF($AT67="wo",CEILING($AM$1/2,1),0)),COUNTIF($AO67:$AS67,"&lt;0"))</f>
      </c>
      <c r="I70" s="197"/>
      <c r="J70" s="30" t="s">
        <v>11</v>
      </c>
      <c r="K70" s="198">
        <f>IF($AO67="",IF($AT67="","",IF($AT67="wo",0,CEILING($AM$1/2,1))),COUNTIF($AO67:$AS67,"&gt;0"))</f>
      </c>
      <c r="L70" s="198"/>
      <c r="M70" s="197">
        <f>IF($AO65="",IF($AT65="","",IF($AT65="wo",0,CEILING($AM$1/2,1))),COUNTIF($AO65:$AS65,"&gt;0"))</f>
      </c>
      <c r="N70" s="197"/>
      <c r="O70" s="30" t="s">
        <v>11</v>
      </c>
      <c r="P70" s="198">
        <f>IF($AO65="",IF($AT65="","",IF($AT65="wo",CEILING($AM$1/2,1),0)),COUNTIF($AO65:$AS65,"&lt;0"))</f>
      </c>
      <c r="Q70" s="198"/>
      <c r="R70" s="165" t="str">
        <f>IF(C70="",IF(H70="",IF(M70="","NE","ANO"),"ANO"),"ANO")</f>
        <v>NE</v>
      </c>
      <c r="S70" s="156"/>
      <c r="T70" s="157"/>
      <c r="U70" s="156"/>
      <c r="V70" s="158"/>
      <c r="W70" s="199">
        <f>IF(R70="ANO",AZ66+BA66+BB66,"")</f>
      </c>
      <c r="X70" s="12">
        <f>IF(R70="ANO",IF(H70="",0,H70)+IF(M70="",0,M70)+IF(C70="",0,C70),"")</f>
      </c>
      <c r="Y70" s="13" t="s">
        <v>11</v>
      </c>
      <c r="Z70" s="14">
        <f>IF(R70="ANO",IF(K70="",0,K70)+IF(P70="",0,P70)+IF(F70="",0,F70),"")</f>
      </c>
      <c r="AA70" s="200"/>
      <c r="AB70" s="15"/>
      <c r="AC70" s="15"/>
      <c r="AD70" s="15"/>
      <c r="AE70" s="10"/>
      <c r="AF70" s="15"/>
      <c r="AG70" s="15"/>
      <c r="AI70" s="38"/>
      <c r="AU70" s="61"/>
      <c r="AV70" s="67"/>
    </row>
    <row r="71" spans="1:48" ht="19.5" customHeight="1" thickBot="1">
      <c r="A71" s="16"/>
      <c r="B71" s="17">
        <f>IF(A70="","",VLOOKUP(A70,Seznam!$A$5:$E$244,5,1))</f>
      </c>
      <c r="C71" s="201">
        <f>IF($AO63="",IF($AT63="","","W.O."),-AO63&amp;",  "&amp;-AP63&amp;",  "&amp;-AQ63&amp;IF(AR63="","",",  "&amp;-AR63)&amp;IF(AS63="","",",  "&amp;-AS63))</f>
      </c>
      <c r="D71" s="202"/>
      <c r="E71" s="202"/>
      <c r="F71" s="202"/>
      <c r="G71" s="203"/>
      <c r="H71" s="201">
        <f>IF($AO67="",IF($AT67="","","W.O."),-AO67&amp;",  "&amp;-AP67&amp;",  "&amp;-AQ67&amp;IF(AR67="","",",  "&amp;-AR67)&amp;IF(AS67="","",",  "&amp;-AS67))</f>
      </c>
      <c r="I71" s="202"/>
      <c r="J71" s="202"/>
      <c r="K71" s="202"/>
      <c r="L71" s="203"/>
      <c r="M71" s="201">
        <f>IF($AO65="",IF($AT65="","","W.O."),AO65&amp;",  "&amp;AP65&amp;",  "&amp;AQ65&amp;IF(AR65="","",",  "&amp;AR65)&amp;IF(AS65="","",",  "&amp;AS65))</f>
      </c>
      <c r="N71" s="202"/>
      <c r="O71" s="202"/>
      <c r="P71" s="202"/>
      <c r="Q71" s="203"/>
      <c r="R71" s="159"/>
      <c r="S71" s="160"/>
      <c r="T71" s="160"/>
      <c r="U71" s="160"/>
      <c r="V71" s="161"/>
      <c r="W71" s="199">
        <f>IF(B71="ANO",IF(G71="",0,G71)+IF(L71="",0,L71)+IF(Q71="",0,Q71),"")</f>
      </c>
      <c r="X71" s="18"/>
      <c r="Y71" s="19"/>
      <c r="Z71" s="20"/>
      <c r="AA71" s="200"/>
      <c r="AB71" s="15"/>
      <c r="AC71" s="15"/>
      <c r="AD71" s="15"/>
      <c r="AE71" s="10"/>
      <c r="AF71" s="15"/>
      <c r="AG71" s="15"/>
      <c r="AI71" s="38"/>
      <c r="AU71" s="61"/>
      <c r="AV71" s="67"/>
    </row>
    <row r="72" spans="1:48" ht="19.5" customHeight="1">
      <c r="A72" s="21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4"/>
      <c r="S72" s="24"/>
      <c r="T72" s="24"/>
      <c r="U72" s="24"/>
      <c r="V72" s="24"/>
      <c r="W72" s="23"/>
      <c r="X72" s="23"/>
      <c r="Y72" s="23"/>
      <c r="Z72" s="23"/>
      <c r="AA72" s="25"/>
      <c r="AB72" s="15"/>
      <c r="AC72" s="15"/>
      <c r="AD72" s="15"/>
      <c r="AE72" s="10"/>
      <c r="AF72" s="15"/>
      <c r="AG72" s="15"/>
      <c r="AU72" s="61"/>
      <c r="AV72" s="67"/>
    </row>
    <row r="73" spans="1:54" ht="19.5" customHeight="1" thickBot="1">
      <c r="A73" s="167"/>
      <c r="B73" s="168" t="s">
        <v>112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Z73" s="10"/>
      <c r="AI73" s="38"/>
      <c r="AJ73" s="136"/>
      <c r="AK73" s="205"/>
      <c r="AL73" s="205"/>
      <c r="AM73" s="205"/>
      <c r="AN73" s="205"/>
      <c r="AO73" s="205"/>
      <c r="AP73" s="205"/>
      <c r="AQ73" s="205"/>
      <c r="AR73" s="205"/>
      <c r="AS73" s="205"/>
      <c r="AT73" s="47"/>
      <c r="AU73" s="108"/>
      <c r="AV73" s="69"/>
      <c r="AW73" s="53"/>
      <c r="AX73" s="70"/>
      <c r="AY73" s="70"/>
      <c r="AZ73" s="204"/>
      <c r="BA73" s="204"/>
      <c r="BB73" s="204"/>
    </row>
    <row r="74" spans="1:55" ht="19.5" customHeight="1" thickBot="1">
      <c r="A74" s="169"/>
      <c r="B74" s="170" t="s">
        <v>97</v>
      </c>
      <c r="C74" s="206">
        <f>IF(A75="","",VLOOKUP(A75,Seznam!$A$5:$E$244,4,1))</f>
      </c>
      <c r="D74" s="207" t="e">
        <v>#REF!</v>
      </c>
      <c r="E74" s="207" t="e">
        <v>#REF!</v>
      </c>
      <c r="F74" s="207" t="e">
        <v>#REF!</v>
      </c>
      <c r="G74" s="207" t="e">
        <v>#REF!</v>
      </c>
      <c r="H74" s="206">
        <f>IF(A77="","",VLOOKUP(A77,Seznam!$A$5:$E$244,4,1))</f>
      </c>
      <c r="I74" s="207" t="e">
        <v>#REF!</v>
      </c>
      <c r="J74" s="207" t="e">
        <v>#REF!</v>
      </c>
      <c r="K74" s="207" t="e">
        <v>#REF!</v>
      </c>
      <c r="L74" s="207" t="e">
        <v>#REF!</v>
      </c>
      <c r="M74" s="206">
        <f>IF(A79="","",VLOOKUP(A79,Seznam!$A$5:$E$244,4,1))</f>
      </c>
      <c r="N74" s="207" t="e">
        <v>#REF!</v>
      </c>
      <c r="O74" s="207" t="e">
        <v>#REF!</v>
      </c>
      <c r="P74" s="207" t="e">
        <v>#REF!</v>
      </c>
      <c r="Q74" s="207" t="e">
        <v>#REF!</v>
      </c>
      <c r="R74" s="206">
        <f>IF(A81="","",VLOOKUP(A81,Seznam!$A$5:$E$244,4,1))</f>
      </c>
      <c r="S74" s="207" t="e">
        <v>#REF!</v>
      </c>
      <c r="T74" s="207" t="e">
        <v>#REF!</v>
      </c>
      <c r="U74" s="207" t="e">
        <v>#REF!</v>
      </c>
      <c r="V74" s="207" t="e">
        <v>#REF!</v>
      </c>
      <c r="W74" s="171" t="s">
        <v>9</v>
      </c>
      <c r="X74" s="208" t="s">
        <v>99</v>
      </c>
      <c r="Y74" s="208"/>
      <c r="Z74" s="208"/>
      <c r="AA74" s="171" t="s">
        <v>10</v>
      </c>
      <c r="AB74" s="209" t="s">
        <v>100</v>
      </c>
      <c r="AC74" s="210"/>
      <c r="AD74" s="211"/>
      <c r="AE74" s="173" t="s">
        <v>103</v>
      </c>
      <c r="AF74" s="173" t="s">
        <v>101</v>
      </c>
      <c r="AG74" s="173" t="s">
        <v>102</v>
      </c>
      <c r="AH74" s="38"/>
      <c r="AI74" s="38">
        <f>IF($AK74="",$AI68,IF($AM74="",$AI68,$AI68+1))</f>
        <v>0</v>
      </c>
      <c r="AJ74" s="38" t="s">
        <v>140</v>
      </c>
      <c r="AK74" s="109">
        <f>IF(A75="","",A75)</f>
      </c>
      <c r="AL74" s="110" t="str">
        <f>IF(AK74="","",VLOOKUP(AK74,Seznam!$A$5:$E$244,2,1))&amp;" "&amp;IF(AK74="","",VLOOKUP(AK74,Seznam!$A$5:$E$244,3,1))</f>
        <v> </v>
      </c>
      <c r="AM74" s="110">
        <f>IF(A81="","",A81)</f>
      </c>
      <c r="AN74" s="110" t="str">
        <f>IF(AM74="","",VLOOKUP(AM74,Seznam!$A$5:$E$244,2,1))&amp;" "&amp;IF(AM74="","",VLOOKUP(AM74,Seznam!$A$5:$E$244,3,1))</f>
        <v> </v>
      </c>
      <c r="AO74" s="126"/>
      <c r="AP74" s="112"/>
      <c r="AQ74" s="112"/>
      <c r="AR74" s="112"/>
      <c r="AS74" s="112"/>
      <c r="AT74" s="131"/>
      <c r="AU74" s="65" t="s">
        <v>44</v>
      </c>
      <c r="AV74" s="54" t="str">
        <f>IF($AU74="","",IF($AU74="1",Seznam!$H$3,Seznam!$J$3))</f>
        <v>14.9.2014</v>
      </c>
      <c r="AW74" s="64"/>
      <c r="AX74" s="75"/>
      <c r="AY74" s="180">
        <f>IF(A81="","",IF(A79="","",A79))</f>
      </c>
      <c r="AZ74">
        <f>IF($AO74="",IF($AT74="-wo",2,0),IF(COUNTIF($AO74:$AS74,"&gt;0")&gt;COUNTIF($AO74:$AS74,"&lt;0"),2,1))</f>
        <v>0</v>
      </c>
      <c r="BA74">
        <f>IF($AO77="",IF($AT77="-wo",2,0),IF(COUNTIF($AO77:$AS77,"&gt;0")&gt;COUNTIF($AO77:$AS77,"&lt;0"),2,1))</f>
        <v>0</v>
      </c>
      <c r="BB74">
        <f>IF($AO79="",IF($AT79="wo",2,0),IF(COUNTIF($AO79:$AS79,"&lt;0")&gt;COUNTIF($AO79:$AS79,"&gt;0"),2,1))</f>
        <v>0</v>
      </c>
      <c r="BC74">
        <f>IF($AA75=1,$A75,IF($AA77=1,$A77,IF($AA79=1,$A79,IF($AA81=1,$A81,""))))</f>
      </c>
    </row>
    <row r="75" spans="1:55" ht="19.5" customHeight="1" thickBot="1">
      <c r="A75" s="162"/>
      <c r="B75" s="166" t="str">
        <f>IF(A75="","",VLOOKUP(A75,Seznam!$A$5:$E$244,2,1))&amp;" "&amp;IF(A75="","",VLOOKUP(A75,Seznam!$A$5:$E$244,3,1))</f>
        <v> </v>
      </c>
      <c r="C75" s="165" t="str">
        <f>IF(H75="",IF(M75="",IF(R75="","NE","ANO"),"ANO"),"ANO")</f>
        <v>NE</v>
      </c>
      <c r="D75" s="152"/>
      <c r="E75" s="153"/>
      <c r="F75" s="152"/>
      <c r="G75" s="154"/>
      <c r="H75" s="197">
        <f>IF($AO77="",IF($AT77="","",IF($AT77="wo",0,CEILING($AM$1/2,1))),COUNTIF($AO77:$AS77,"&gt;0"))</f>
      </c>
      <c r="I75" s="197"/>
      <c r="J75" s="30" t="s">
        <v>11</v>
      </c>
      <c r="K75" s="198">
        <f>IF($AO77="",IF($AT77="","",IF($AT77="wo",CEILING($AM$1/2,1),0)),COUNTIF($AO77:$AS77,"&lt;0"))</f>
      </c>
      <c r="L75" s="198"/>
      <c r="M75" s="197">
        <f>IF($AO79="",IF($AT79="","",IF($AT79="wo",CEILING($AM$1/2,1),0)),COUNTIF($AO79:$AS79,"&lt;0"))</f>
      </c>
      <c r="N75" s="197"/>
      <c r="O75" s="30" t="s">
        <v>11</v>
      </c>
      <c r="P75" s="198">
        <f>IF($AO79="",IF($AT79="","",IF($AT79="wo",0,CEILING($AM$1/2,1))),COUNTIF($AO79:$AS79,"&gt;0"))</f>
      </c>
      <c r="Q75" s="198"/>
      <c r="R75" s="197">
        <f>IF($AO74="",IF($AT74="","",IF($AT74="wo",0,CEILING($AM$1/2,1))),COUNTIF($AO74:$AS74,"&gt;0"))</f>
      </c>
      <c r="S75" s="197"/>
      <c r="T75" s="30" t="s">
        <v>11</v>
      </c>
      <c r="U75" s="198">
        <f>IF($AO74="",IF($AT74="","",IF($AT74="wo",CEILING($AM$1/2,1),0)),COUNTIF($AO74:$AS74,"&lt;0"))</f>
      </c>
      <c r="V75" s="198"/>
      <c r="W75" s="199">
        <f>IF(C75="ANO",AZ74+BA74+BB74,"")</f>
      </c>
      <c r="X75" s="12">
        <f>IF(C75="ANO",IF(H75="",0,H75)+IF(M75="",0,M75)+IF(R75="",0,R75),"")</f>
      </c>
      <c r="Y75" s="13" t="s">
        <v>11</v>
      </c>
      <c r="Z75" s="14">
        <f>IF(C75="ANO",IF(K75="",0,K75)+IF(P75="",0,P75)+IF(U75="",0,U75),"")</f>
      </c>
      <c r="AA75" s="200"/>
      <c r="AB75" s="2">
        <f>IF(A75="","",VLOOKUP(A75,Seznam!$A$5:$E$244,4,1))</f>
      </c>
      <c r="AC75" s="3" t="s">
        <v>12</v>
      </c>
      <c r="AD75" s="2">
        <f>IF(A81="","",VLOOKUP(A81,Seznam!$A$5:$E$244,4,1))</f>
      </c>
      <c r="AE75" s="2" t="str">
        <f>IF($AV74="","",$AV74)</f>
        <v>14.9.2014</v>
      </c>
      <c r="AF75" s="3">
        <f>IF($AW74="","",$AW74)</f>
      </c>
      <c r="AG75" s="3">
        <f>IF($AX74="","",$AX74)</f>
      </c>
      <c r="AI75" s="38">
        <f>IF($AK75="",$AI74,IF($AM75="",$AI74,$AI74+1))</f>
        <v>0</v>
      </c>
      <c r="AJ75" s="38" t="s">
        <v>140</v>
      </c>
      <c r="AK75" s="114">
        <f>IF(A77="","",A77)</f>
      </c>
      <c r="AL75" s="115" t="str">
        <f>IF(AK75="","",VLOOKUP(AK75,Seznam!$A$5:$E$244,2,1))&amp;" "&amp;IF(AK75="","",VLOOKUP(AK75,Seznam!$A$5:$E$244,3,1))</f>
        <v> </v>
      </c>
      <c r="AM75" s="115">
        <f>IF(A79="","",A79)</f>
      </c>
      <c r="AN75" s="115" t="str">
        <f>IF(AM75="","",VLOOKUP(AM75,Seznam!$A$5:$E$244,2,1))&amp;" "&amp;IF(AM75="","",VLOOKUP(AM75,Seznam!$A$5:$E$244,3,1))</f>
        <v> </v>
      </c>
      <c r="AO75" s="116"/>
      <c r="AP75" s="117"/>
      <c r="AQ75" s="117"/>
      <c r="AR75" s="117"/>
      <c r="AS75" s="117"/>
      <c r="AT75" s="163"/>
      <c r="AU75" s="65" t="s">
        <v>44</v>
      </c>
      <c r="AV75" s="54" t="str">
        <f>IF($AU75="","",IF($AU75="1",Seznam!$H$3,Seznam!$J$3))</f>
        <v>14.9.2014</v>
      </c>
      <c r="AW75" s="64"/>
      <c r="AX75" s="75"/>
      <c r="AY75" s="180">
        <f>IF(A81="",IF(A75="","",A75),A81)</f>
      </c>
      <c r="AZ75">
        <f>IF($AO75="",IF($AT75="-wo",2,0),IF(COUNTIF($AO75:$AS75,"&gt;0")&gt;COUNTIF($AO75:$AS75,"&lt;0"),2,1))</f>
        <v>0</v>
      </c>
      <c r="BA75">
        <f>IF($AO77="",IF($AT77="wo",2,0),IF(COUNTIF($AO77:$AS77,"&lt;0")&gt;COUNTIF($AO77:$AS77,"&gt;0"),2,1))</f>
        <v>0</v>
      </c>
      <c r="BB75">
        <f>IF($AO78="",IF($AT78="-wo",2,0),IF(COUNTIF($AO78:$AS78,"&gt;0")&gt;COUNTIF($AO78:$AS78,"&lt;0"),2,1))</f>
        <v>0</v>
      </c>
      <c r="BC75">
        <f>IF($AA75=2,$A75,IF($AA77=2,$A77,IF($AA79=2,$A79,IF($AA81=2,$A81,""))))</f>
      </c>
    </row>
    <row r="76" spans="1:55" ht="19.5" customHeight="1" thickBot="1">
      <c r="A76" s="16"/>
      <c r="B76" s="17">
        <f>IF(A75="","",VLOOKUP(A75,Seznam!$A$5:$E$244,5,1))</f>
      </c>
      <c r="C76" s="155"/>
      <c r="D76" s="155"/>
      <c r="E76" s="155"/>
      <c r="F76" s="155"/>
      <c r="G76" s="155"/>
      <c r="H76" s="201">
        <f>IF($AO77="",IF($AT77="","","W.O."),AO77&amp;",  "&amp;AP77&amp;",  "&amp;AQ77&amp;IF(AR77="","",",  "&amp;AR77)&amp;IF(AS77="","",",  "&amp;AS77))</f>
      </c>
      <c r="I76" s="202"/>
      <c r="J76" s="202"/>
      <c r="K76" s="202"/>
      <c r="L76" s="203"/>
      <c r="M76" s="201">
        <f>IF($AO79="",IF($AT79="","","W.O."),-AO79&amp;",  "&amp;-AP79&amp;",  "&amp;-AQ79&amp;IF(AR79="","",",  "&amp;-AR79)&amp;IF(AS79="","",",  "&amp;-AS79))</f>
      </c>
      <c r="N76" s="202"/>
      <c r="O76" s="202"/>
      <c r="P76" s="202"/>
      <c r="Q76" s="203"/>
      <c r="R76" s="201">
        <f>IF($AO74="",IF($AT74="","","W.O."),AO74&amp;",  "&amp;AP74&amp;",  "&amp;AQ74&amp;IF(AR74="","",",  "&amp;AR74)&amp;IF(AS74="","",",  "&amp;AS74))</f>
      </c>
      <c r="S76" s="202"/>
      <c r="T76" s="202"/>
      <c r="U76" s="202"/>
      <c r="V76" s="203"/>
      <c r="W76" s="199">
        <f>IF(B76="ANO",IF(G76="",0,G76)+IF(L76="",0,L76)+IF(Q76="",0,Q76),"")</f>
      </c>
      <c r="X76" s="18"/>
      <c r="Y76" s="19"/>
      <c r="Z76" s="20"/>
      <c r="AA76" s="200"/>
      <c r="AB76" s="2">
        <f>IF(A77="","",VLOOKUP(A77,Seznam!$A$5:$E$244,4,1))</f>
      </c>
      <c r="AC76" s="3" t="s">
        <v>12</v>
      </c>
      <c r="AD76" s="2">
        <f>IF(A79="","",VLOOKUP(A79,Seznam!$A$5:$E$244,4,1))</f>
      </c>
      <c r="AE76" s="2" t="str">
        <f>IF($AV75="","",$AV75)</f>
        <v>14.9.2014</v>
      </c>
      <c r="AF76" s="3">
        <f>IF($AW75="","",$AW75)</f>
      </c>
      <c r="AG76" s="3">
        <f>IF($AX75="","",$AX75)</f>
      </c>
      <c r="AI76" s="38">
        <f>IF($AK76="",$AI75,IF($AM76="",$AI75,$AI75+1))</f>
        <v>0</v>
      </c>
      <c r="AJ76" s="38" t="s">
        <v>141</v>
      </c>
      <c r="AK76" s="114">
        <f>IF(A81="","",A81)</f>
      </c>
      <c r="AL76" s="115" t="str">
        <f>IF(AK76="","",VLOOKUP(AK76,Seznam!$A$5:$E$244,2,1))&amp;" "&amp;IF(AK76="","",VLOOKUP(AK76,Seznam!$A$5:$E$244,3,1))</f>
        <v> </v>
      </c>
      <c r="AM76" s="115">
        <f>IF(A79="","",A79)</f>
      </c>
      <c r="AN76" s="115" t="str">
        <f>IF(AM76="","",VLOOKUP(AM76,Seznam!$A$5:$E$244,2,1))&amp;" "&amp;IF(AM76="","",VLOOKUP(AM76,Seznam!$A$5:$E$244,3,1))</f>
        <v> </v>
      </c>
      <c r="AO76" s="116"/>
      <c r="AP76" s="117"/>
      <c r="AQ76" s="117"/>
      <c r="AR76" s="117"/>
      <c r="AS76" s="117"/>
      <c r="AT76" s="163"/>
      <c r="AU76" s="65" t="s">
        <v>44</v>
      </c>
      <c r="AV76" s="54" t="str">
        <f>IF($AU76="","",IF($AU76="1",Seznam!$H$3,Seznam!$J$3))</f>
        <v>14.9.2014</v>
      </c>
      <c r="AW76" s="64"/>
      <c r="AX76" s="75"/>
      <c r="AY76" s="180">
        <f>IF(A81="","",IF(A77="","",A77))</f>
      </c>
      <c r="AZ76">
        <f>IF($AO75="",IF($AT75="wo",2,0),IF(COUNTIF($AO75:$AS75,"&lt;0")&gt;COUNTIF($AO75:$AS75,"&gt;0"),2,1))</f>
        <v>0</v>
      </c>
      <c r="BA76">
        <f>IF($AO76="",IF($AT76="wo",2,0),IF(COUNTIF($AO76:$AS76,"&lt;0")&gt;COUNTIF($AO76:$AS76,"&gt;0"),2,1))</f>
        <v>0</v>
      </c>
      <c r="BB76">
        <f>IF($AO79="",IF($AT79="-wo",2,0),IF(COUNTIF($AO79:$AS79,"&gt;0")&gt;COUNTIF($AO79:$AS79,"&lt;0"),2,1))</f>
        <v>0</v>
      </c>
      <c r="BC76">
        <f>IF($AA75=3,$A75,IF($AA77=3,$A77,IF($AA79=3,$A79,IF($AA81=3,$A81,""))))</f>
      </c>
    </row>
    <row r="77" spans="1:55" ht="19.5" customHeight="1" thickBot="1">
      <c r="A77" s="162"/>
      <c r="B77" s="11" t="str">
        <f>IF(A77="","",VLOOKUP(A77,Seznam!$A$5:$E$244,2,1))&amp;" "&amp;IF(A77="","",VLOOKUP(A77,Seznam!$A$5:$E$244,3,1))</f>
        <v> </v>
      </c>
      <c r="C77" s="197">
        <f>IF($AO77="",IF($AT77="","",IF($AT77="wo",CEILING($AM$1/2,1),0)),COUNTIF($AO77:$AS77,"&lt;0"))</f>
      </c>
      <c r="D77" s="197"/>
      <c r="E77" s="30" t="s">
        <v>11</v>
      </c>
      <c r="F77" s="198">
        <f>IF($AO77="",IF($AT77="","",IF($AT77="wo",0,CEILING($AM$1/2,1))),COUNTIF($AO77:$AS77,"&gt;0"))</f>
      </c>
      <c r="G77" s="198"/>
      <c r="H77" s="165" t="str">
        <f>IF(M77="",IF(R77="",IF(C77="","NE","ANO"),"ANO"),"ANO")</f>
        <v>NE</v>
      </c>
      <c r="I77" s="152"/>
      <c r="J77" s="153"/>
      <c r="K77" s="152"/>
      <c r="L77" s="154"/>
      <c r="M77" s="197">
        <f>IF($AO75="",IF($AT75="","",IF($AT75="wo",0,CEILING($AM$1/2,1))),COUNTIF($AO75:$AS75,"&gt;0"))</f>
      </c>
      <c r="N77" s="197"/>
      <c r="O77" s="30" t="s">
        <v>11</v>
      </c>
      <c r="P77" s="198">
        <f>IF($AO75="",IF($AT75="","",IF($AT75="wo",CEILING($AM$1/2,1),0)),COUNTIF($AO75:$AS75,"&lt;0"))</f>
      </c>
      <c r="Q77" s="198"/>
      <c r="R77" s="197">
        <f>IF($AO78="",IF($AT78="","",IF($AT78="wo",0,CEILING($AM$1/2,1))),COUNTIF($AO78:$AS78,"&gt;0"))</f>
      </c>
      <c r="S77" s="197"/>
      <c r="T77" s="30" t="s">
        <v>11</v>
      </c>
      <c r="U77" s="198">
        <f>IF($AO78="",IF($AT78="","",IF($AT78="wo",CEILING($AM$1/2,1),0)),COUNTIF($AO78:$AS78,"&lt;0"))</f>
      </c>
      <c r="V77" s="198"/>
      <c r="W77" s="199">
        <f>IF(H77="ANO",AZ75+BA75+BB75,"")</f>
      </c>
      <c r="X77" s="12">
        <f>IF(H77="ANO",IF(C77="",0,C77)+IF(M77="",0,M77)+IF(R77="",0,R77),"")</f>
      </c>
      <c r="Y77" s="13" t="s">
        <v>11</v>
      </c>
      <c r="Z77" s="14">
        <f>IF(H77="ANO",IF(F77="",0,F77)+IF(P77="",0,P77)+IF(U77="",0,U77),"")</f>
      </c>
      <c r="AA77" s="200"/>
      <c r="AB77" s="2">
        <f>IF(A81="","",VLOOKUP(A81,Seznam!$A$5:$E$244,4,1))</f>
      </c>
      <c r="AC77" s="3" t="s">
        <v>12</v>
      </c>
      <c r="AD77" s="2">
        <f>IF(A79="","",VLOOKUP(A79,Seznam!$A$5:$E$244,4,1))</f>
      </c>
      <c r="AE77" s="2" t="str">
        <f>IF($AV76="","",$AV76)</f>
        <v>14.9.2014</v>
      </c>
      <c r="AF77" s="3">
        <f>IF($AW76="","",$AW76)</f>
      </c>
      <c r="AG77" s="3">
        <f>IF($AX76="","",$AX76)</f>
      </c>
      <c r="AI77" s="38">
        <f>IF($AK77="",$AI76,IF($AM77="",$AI76,$AI76+1))</f>
        <v>0</v>
      </c>
      <c r="AJ77" s="108" t="s">
        <v>141</v>
      </c>
      <c r="AK77" s="114">
        <f>IF(A75="","",A75)</f>
      </c>
      <c r="AL77" s="115" t="str">
        <f>IF(AK77="","",VLOOKUP(AK77,Seznam!$A$5:$E$244,2,1))&amp;" "&amp;IF(AK77="","",VLOOKUP(AK77,Seznam!$A$5:$E$244,3,1))</f>
        <v> </v>
      </c>
      <c r="AM77" s="115">
        <f>IF(A77="","",A77)</f>
      </c>
      <c r="AN77" s="115" t="str">
        <f>IF(AM77="","",VLOOKUP(AM77,Seznam!$A$5:$E$244,2,1))&amp;" "&amp;IF(AM77="","",VLOOKUP(AM77,Seznam!$A$5:$E$244,3,1))</f>
        <v> </v>
      </c>
      <c r="AO77" s="116"/>
      <c r="AP77" s="117"/>
      <c r="AQ77" s="117"/>
      <c r="AR77" s="117"/>
      <c r="AS77" s="117"/>
      <c r="AT77" s="163"/>
      <c r="AU77" s="65" t="s">
        <v>44</v>
      </c>
      <c r="AV77" s="54" t="str">
        <f>IF($AU77="","",IF($AU77="1",Seznam!$H$3,Seznam!$J$3))</f>
        <v>14.9.2014</v>
      </c>
      <c r="AW77" s="64"/>
      <c r="AX77" s="75"/>
      <c r="AY77" s="180">
        <f>IF(A79="","",A79)</f>
      </c>
      <c r="AZ77">
        <f>IF($AO74="",IF($AT74="wo",2,0),IF(COUNTIF($AO74:$AS74,"&lt;0")&gt;COUNTIF($AO74:$AS74,"&gt;0"),2,1))</f>
        <v>0</v>
      </c>
      <c r="BA77">
        <f>IF($AO76="",IF($AT76="-wo",2,0),IF(COUNTIF($AO76:$AS76,"&gt;0")&gt;COUNTIF($AO76:$AS76,"&lt;0"),2,1))</f>
        <v>0</v>
      </c>
      <c r="BB77">
        <f>IF($AO78="",IF($AT78="wo",2,0),IF(COUNTIF($AO78:$AS78,"&lt;0")&gt;COUNTIF($AO78:$AS78,"&gt;0"),2,1))</f>
        <v>0</v>
      </c>
      <c r="BC77">
        <f>IF($AA75=4,$A75,IF($AA77=4,$A77,IF($AA79=4,$A79,IF($AA81=4,$A81,""))))</f>
      </c>
    </row>
    <row r="78" spans="1:51" ht="19.5" customHeight="1" thickBot="1">
      <c r="A78" s="16"/>
      <c r="B78" s="17">
        <f>IF(A77="","",VLOOKUP(A77,Seznam!$A$5:$E$244,5,1))</f>
      </c>
      <c r="C78" s="201">
        <f>IF($AO77="",IF($AT77="","","W.O."),-AO77&amp;",  "&amp;-AP77&amp;",  "&amp;-AQ77&amp;IF(AR77="","",",  "&amp;-AR77)&amp;IF(AS77="","",",  "&amp;-AS77))</f>
      </c>
      <c r="D78" s="202"/>
      <c r="E78" s="202"/>
      <c r="F78" s="202"/>
      <c r="G78" s="203"/>
      <c r="H78" s="155"/>
      <c r="I78" s="155"/>
      <c r="J78" s="155"/>
      <c r="K78" s="155"/>
      <c r="L78" s="155"/>
      <c r="M78" s="201">
        <f>IF($AO75="",IF($AT75="","","W.O."),AO75&amp;",  "&amp;AP75&amp;",  "&amp;AQ75&amp;IF(AR75="","",",  "&amp;AR75)&amp;IF(AS75="","",",  "&amp;AS75))</f>
      </c>
      <c r="N78" s="202"/>
      <c r="O78" s="202"/>
      <c r="P78" s="202"/>
      <c r="Q78" s="203"/>
      <c r="R78" s="201">
        <f>IF($AO78="",IF($AT78="","","W.O."),AO78&amp;",  "&amp;AP78&amp;",  "&amp;AQ78&amp;IF(AR78="","",",  "&amp;AR78)&amp;IF(AS78="","",",  "&amp;AS78))</f>
      </c>
      <c r="S78" s="202"/>
      <c r="T78" s="202"/>
      <c r="U78" s="202"/>
      <c r="V78" s="203"/>
      <c r="W78" s="199">
        <f>IF(B78="ANO",IF(G78="",0,G78)+IF(L78="",0,L78)+IF(Q78="",0,Q78),"")</f>
      </c>
      <c r="X78" s="18"/>
      <c r="Y78" s="19"/>
      <c r="Z78" s="20"/>
      <c r="AA78" s="200"/>
      <c r="AB78" s="2">
        <f>IF(A75="","",VLOOKUP(A75,Seznam!$A$5:$E$244,4,1))</f>
      </c>
      <c r="AC78" s="3" t="s">
        <v>12</v>
      </c>
      <c r="AD78" s="2">
        <f>IF(A77="","",VLOOKUP(A77,Seznam!$A$5:$E$244,4,1))</f>
      </c>
      <c r="AE78" s="2" t="str">
        <f>IF($AV77="","",$AV77)</f>
        <v>14.9.2014</v>
      </c>
      <c r="AF78" s="3">
        <f>IF($AW77="","",$AW77)</f>
      </c>
      <c r="AG78" s="3">
        <f>IF($AX77="","",$AX77)</f>
      </c>
      <c r="AI78" s="38">
        <f>IF($AK78="",$AI77,IF($AM78="",$AI77,$AI77+1))</f>
        <v>0</v>
      </c>
      <c r="AJ78" s="108" t="s">
        <v>142</v>
      </c>
      <c r="AK78" s="114">
        <f>IF(A77="","",A77)</f>
      </c>
      <c r="AL78" s="115" t="str">
        <f>IF(AK78="","",VLOOKUP(AK78,Seznam!$A$5:$E$244,2,1))&amp;" "&amp;IF(AK78="","",VLOOKUP(AK78,Seznam!$A$5:$E$244,3,1))</f>
        <v> </v>
      </c>
      <c r="AM78" s="115">
        <f>IF(A81="","",A81)</f>
      </c>
      <c r="AN78" s="115" t="str">
        <f>IF(AM78="","",VLOOKUP(AM78,Seznam!$A$5:$E$244,2,1))&amp;" "&amp;IF(AM78="","",VLOOKUP(AM78,Seznam!$A$5:$E$244,3,1))</f>
        <v> </v>
      </c>
      <c r="AO78" s="116"/>
      <c r="AP78" s="117"/>
      <c r="AQ78" s="117"/>
      <c r="AR78" s="117"/>
      <c r="AS78" s="117"/>
      <c r="AT78" s="163"/>
      <c r="AU78" s="65" t="s">
        <v>44</v>
      </c>
      <c r="AV78" s="54" t="str">
        <f>IF($AU78="","",IF($AU78="1",Seznam!$H$3,Seznam!$J$3))</f>
        <v>14.9.2014</v>
      </c>
      <c r="AW78" s="64"/>
      <c r="AX78" s="75"/>
      <c r="AY78" s="180">
        <f>IF(A81="","",IF(A75="","",A75))</f>
      </c>
    </row>
    <row r="79" spans="1:51" ht="19.5" customHeight="1" thickBot="1">
      <c r="A79" s="162"/>
      <c r="B79" s="11" t="str">
        <f>IF(A79="","",VLOOKUP(A79,Seznam!$A$5:$E$244,2,1))&amp;" "&amp;IF(A79="","",VLOOKUP(A79,Seznam!$A$5:$E$244,3,1))</f>
        <v> </v>
      </c>
      <c r="C79" s="197">
        <f>IF($AO79="",IF($AT79="","",IF($AT79="wo",0,CEILING($AM$1/2,1))),COUNTIF($AO79:$AS79,"&gt;0"))</f>
      </c>
      <c r="D79" s="197"/>
      <c r="E79" s="30" t="s">
        <v>11</v>
      </c>
      <c r="F79" s="198">
        <f>IF($AO79="",IF($AT79="","",IF($AT79="wo",CEILING($AM$1/2,1),0)),COUNTIF($AO79:$AS79,"&lt;0"))</f>
      </c>
      <c r="G79" s="198"/>
      <c r="H79" s="197">
        <f>IF($AO75="",IF($AT75="","",IF($AT75="wo",CEILING($AM$1/2,1),0)),COUNTIF($AO75:$AS75,"&lt;0"))</f>
      </c>
      <c r="I79" s="197"/>
      <c r="J79" s="30" t="s">
        <v>11</v>
      </c>
      <c r="K79" s="198">
        <f>IF($AO75="",IF($AT75="","",IF($AT75="wo",0,CEILING($AM$1/2,1))),COUNTIF($AO75:$AS75,"&gt;0"))</f>
      </c>
      <c r="L79" s="198"/>
      <c r="M79" s="165" t="str">
        <f>IF(R79="",IF(C79="",IF(H79="","NE","ANO"),"ANO"),"ANO")</f>
        <v>NE</v>
      </c>
      <c r="N79" s="152"/>
      <c r="O79" s="153"/>
      <c r="P79" s="152"/>
      <c r="Q79" s="154"/>
      <c r="R79" s="197">
        <f>IF($AO76="",IF($AT76="","",IF($AT76="wo",CEILING($AM$1/2,1),0)),COUNTIF($AO76:$AS76,"&lt;0"))</f>
      </c>
      <c r="S79" s="197"/>
      <c r="T79" s="30" t="s">
        <v>11</v>
      </c>
      <c r="U79" s="198">
        <f>IF($AO76="",IF($AT76="","",IF($AT76="wo",0,CEILING($AM$1/2,1))),COUNTIF($AO76:$AS76,"&gt;0"))</f>
      </c>
      <c r="V79" s="198"/>
      <c r="W79" s="199">
        <f>IF(M79="ANO",AZ76+BA76+BB76,"")</f>
      </c>
      <c r="X79" s="12">
        <f>IF(M79="ANO",IF(H79="",0,H79)+IF(C79="",0,C79)+IF(R79="",0,R79),"")</f>
      </c>
      <c r="Y79" s="13" t="s">
        <v>11</v>
      </c>
      <c r="Z79" s="14">
        <f>IF(M79="ANO",IF(K79="",0,K79)+IF(F79="",0,F79)+IF(U79="",0,U79),"")</f>
      </c>
      <c r="AA79" s="200"/>
      <c r="AB79" s="2">
        <f>IF(A77="","",VLOOKUP(A77,Seznam!$A$5:$E$244,4,1))</f>
      </c>
      <c r="AC79" s="3" t="s">
        <v>12</v>
      </c>
      <c r="AD79" s="2">
        <f>IF(A81="","",VLOOKUP(A81,Seznam!$A$5:$E$244,4,1))</f>
      </c>
      <c r="AE79" s="2" t="str">
        <f>IF($AV78="","",$AV78)</f>
        <v>14.9.2014</v>
      </c>
      <c r="AF79" s="3">
        <f>IF($AW78="","",$AW78)</f>
      </c>
      <c r="AG79" s="3">
        <f>IF($AX78="","",$AX78)</f>
      </c>
      <c r="AI79" s="38">
        <f>IF($AK79="",$AI78,IF($AM79="",$AI78,$AI78+1))</f>
        <v>0</v>
      </c>
      <c r="AJ79" s="108" t="s">
        <v>142</v>
      </c>
      <c r="AK79" s="119">
        <f>IF(A79="","",A79)</f>
      </c>
      <c r="AL79" s="120" t="str">
        <f>IF(AK79="","",VLOOKUP(AK79,Seznam!$A$5:$E$244,2,1))&amp;" "&amp;IF(AK79="","",VLOOKUP(AK79,Seznam!$A$5:$E$244,3,1))</f>
        <v> </v>
      </c>
      <c r="AM79" s="120">
        <f>IF(A75="","",A75)</f>
      </c>
      <c r="AN79" s="120" t="str">
        <f>IF(AM79="","",VLOOKUP(AM79,Seznam!$A$5:$E$244,2,1))&amp;" "&amp;IF(AM79="","",VLOOKUP(AM79,Seznam!$A$5:$E$244,3,1))</f>
        <v> </v>
      </c>
      <c r="AO79" s="121"/>
      <c r="AP79" s="122"/>
      <c r="AQ79" s="122"/>
      <c r="AR79" s="122"/>
      <c r="AS79" s="122"/>
      <c r="AT79" s="164"/>
      <c r="AU79" s="65" t="s">
        <v>44</v>
      </c>
      <c r="AV79" s="54" t="str">
        <f>IF($AU79="","",IF($AU79="1",Seznam!$H$3,Seznam!$J$3))</f>
        <v>14.9.2014</v>
      </c>
      <c r="AW79" s="64"/>
      <c r="AX79" s="75"/>
      <c r="AY79" s="180">
        <f>IF(A81="",IF(A77="","",A77),A81)</f>
      </c>
    </row>
    <row r="80" spans="1:48" ht="19.5" customHeight="1" thickBot="1">
      <c r="A80" s="16"/>
      <c r="B80" s="17">
        <f>IF(A79="","",VLOOKUP(A79,Seznam!$A$5:$E$244,5,1))</f>
      </c>
      <c r="C80" s="201">
        <f>IF($AO79="",IF($AT79="","","W.O."),AO79&amp;",  "&amp;AP79&amp;",  "&amp;AQ79&amp;IF(AR79="","",",  "&amp;AR79)&amp;IF(AS79="","",",  "&amp;AS79))</f>
      </c>
      <c r="D80" s="202"/>
      <c r="E80" s="202"/>
      <c r="F80" s="202"/>
      <c r="G80" s="203"/>
      <c r="H80" s="201">
        <f>IF($AO75="",IF($AT75="","","W.O."),-AO75&amp;",  "&amp;-AP75&amp;",  "&amp;-AQ75&amp;IF(AR75="","",",  "&amp;-AR75)&amp;IF(AS75="","",",  "&amp;-AS75))</f>
      </c>
      <c r="I80" s="202"/>
      <c r="J80" s="202"/>
      <c r="K80" s="202"/>
      <c r="L80" s="203"/>
      <c r="M80" s="155"/>
      <c r="N80" s="155"/>
      <c r="O80" s="155"/>
      <c r="P80" s="155"/>
      <c r="Q80" s="155"/>
      <c r="R80" s="201">
        <f>IF($AO76="",IF($AT76="","","W.O."),-AO76&amp;",  "&amp;-AP76&amp;",  "&amp;-AQ76&amp;IF(AR76="","",",  "&amp;-AR76)&amp;IF(AS76="","",",  "&amp;-AS76))</f>
      </c>
      <c r="S80" s="202"/>
      <c r="T80" s="202"/>
      <c r="U80" s="202"/>
      <c r="V80" s="203"/>
      <c r="W80" s="199">
        <f>IF(B80="ANO",IF(G80="",0,G80)+IF(L80="",0,L80)+IF(Q80="",0,Q80),"")</f>
      </c>
      <c r="X80" s="18"/>
      <c r="Y80" s="19"/>
      <c r="Z80" s="20"/>
      <c r="AA80" s="200"/>
      <c r="AB80" s="2">
        <f>IF(A79="","",VLOOKUP(A79,Seznam!$A$5:$E$244,4,1))</f>
      </c>
      <c r="AC80" s="3" t="s">
        <v>12</v>
      </c>
      <c r="AD80" s="2">
        <f>IF(A75="","",VLOOKUP(A75,Seznam!$A$5:$E$244,4,1))</f>
      </c>
      <c r="AE80" s="2" t="str">
        <f>IF($AV79="","",$AV79)</f>
        <v>14.9.2014</v>
      </c>
      <c r="AF80" s="3">
        <f>IF($AW79="","",$AW79)</f>
      </c>
      <c r="AG80" s="3">
        <f>IF($AX79="","",$AX79)</f>
      </c>
      <c r="AI80" s="38"/>
      <c r="AT80" s="62"/>
      <c r="AU80" s="61"/>
      <c r="AV80" s="67"/>
    </row>
    <row r="81" spans="1:48" ht="19.5" customHeight="1" thickBot="1">
      <c r="A81" s="162"/>
      <c r="B81" s="11" t="str">
        <f>IF(A81="","",VLOOKUP(A81,Seznam!$A$5:$E$244,2,1))&amp;" "&amp;IF(A81="","",VLOOKUP(A81,Seznam!$A$5:$E$244,3,1))</f>
        <v> </v>
      </c>
      <c r="C81" s="197">
        <f>IF($AO74="",IF($AT74="","",IF($AT74="wo",CEILING($AM$1/2,1),0)),COUNTIF($AO74:$AS74,"&lt;0"))</f>
      </c>
      <c r="D81" s="197"/>
      <c r="E81" s="30" t="s">
        <v>11</v>
      </c>
      <c r="F81" s="198">
        <f>IF($AO74="",IF($AT74="","",IF($AT74="wo",0,CEILING($AM$1/2,1))),COUNTIF($AO74:$AS74,"&gt;0"))</f>
      </c>
      <c r="G81" s="198"/>
      <c r="H81" s="197">
        <f>IF($AO78="",IF($AT78="","",IF($AT78="wo",CEILING($AM$1/2,1),0)),COUNTIF($AO78:$AS78,"&lt;0"))</f>
      </c>
      <c r="I81" s="197"/>
      <c r="J81" s="30" t="s">
        <v>11</v>
      </c>
      <c r="K81" s="198">
        <f>IF($AO78="",IF($AT78="","",IF($AT78="wo",0,CEILING($AM$1/2,1))),COUNTIF($AO78:$AS78,"&gt;0"))</f>
      </c>
      <c r="L81" s="198"/>
      <c r="M81" s="197">
        <f>IF($AO76="",IF($AT76="","",IF($AT76="wo",0,CEILING($AM$1/2,1))),COUNTIF($AO76:$AS76,"&gt;0"))</f>
      </c>
      <c r="N81" s="197"/>
      <c r="O81" s="30" t="s">
        <v>11</v>
      </c>
      <c r="P81" s="198">
        <f>IF($AO76="",IF($AT76="","",IF($AT76="wo",CEILING($AM$1/2,1),0)),COUNTIF($AO76:$AS76,"&lt;0"))</f>
      </c>
      <c r="Q81" s="198"/>
      <c r="R81" s="165" t="str">
        <f>IF(C81="",IF(H81="",IF(M81="","NE","ANO"),"ANO"),"ANO")</f>
        <v>NE</v>
      </c>
      <c r="S81" s="156"/>
      <c r="T81" s="157"/>
      <c r="U81" s="156"/>
      <c r="V81" s="158"/>
      <c r="W81" s="199">
        <f>IF(R81="ANO",AZ77+BA77+BB77,"")</f>
      </c>
      <c r="X81" s="12">
        <f>IF(R81="ANO",IF(H81="",0,H81)+IF(M81="",0,M81)+IF(C81="",0,C81),"")</f>
      </c>
      <c r="Y81" s="13" t="s">
        <v>11</v>
      </c>
      <c r="Z81" s="14">
        <f>IF(R81="ANO",IF(K81="",0,K81)+IF(P81="",0,P81)+IF(F81="",0,F81),"")</f>
      </c>
      <c r="AA81" s="200"/>
      <c r="AB81" s="15"/>
      <c r="AC81" s="15"/>
      <c r="AD81" s="15"/>
      <c r="AE81" s="10"/>
      <c r="AF81" s="15"/>
      <c r="AG81" s="15"/>
      <c r="AI81" s="38"/>
      <c r="AU81" s="61"/>
      <c r="AV81" s="67"/>
    </row>
    <row r="82" spans="1:48" ht="19.5" customHeight="1" thickBot="1">
      <c r="A82" s="16"/>
      <c r="B82" s="17">
        <f>IF(A81="","",VLOOKUP(A81,Seznam!$A$5:$E$244,5,1))</f>
      </c>
      <c r="C82" s="201">
        <f>IF($AO74="",IF($AT74="","","W.O."),-AO74&amp;",  "&amp;-AP74&amp;",  "&amp;-AQ74&amp;IF(AR74="","",",  "&amp;-AR74)&amp;IF(AS74="","",",  "&amp;-AS74))</f>
      </c>
      <c r="D82" s="202"/>
      <c r="E82" s="202"/>
      <c r="F82" s="202"/>
      <c r="G82" s="203"/>
      <c r="H82" s="201">
        <f>IF($AO78="",IF($AT78="","","W.O."),-AO78&amp;",  "&amp;-AP78&amp;",  "&amp;-AQ78&amp;IF(AR78="","",",  "&amp;-AR78)&amp;IF(AS78="","",",  "&amp;-AS78))</f>
      </c>
      <c r="I82" s="202"/>
      <c r="J82" s="202"/>
      <c r="K82" s="202"/>
      <c r="L82" s="203"/>
      <c r="M82" s="201">
        <f>IF($AO76="",IF($AT76="","","W.O."),AO76&amp;",  "&amp;AP76&amp;",  "&amp;AQ76&amp;IF(AR76="","",",  "&amp;AR76)&amp;IF(AS76="","",",  "&amp;AS76))</f>
      </c>
      <c r="N82" s="202"/>
      <c r="O82" s="202"/>
      <c r="P82" s="202"/>
      <c r="Q82" s="203"/>
      <c r="R82" s="159"/>
      <c r="S82" s="160"/>
      <c r="T82" s="160"/>
      <c r="U82" s="160"/>
      <c r="V82" s="161"/>
      <c r="W82" s="199">
        <f>IF(B82="ANO",IF(G82="",0,G82)+IF(L82="",0,L82)+IF(Q82="",0,Q82),"")</f>
      </c>
      <c r="X82" s="18"/>
      <c r="Y82" s="19"/>
      <c r="Z82" s="20"/>
      <c r="AA82" s="200"/>
      <c r="AB82" s="15"/>
      <c r="AC82" s="15"/>
      <c r="AD82" s="15"/>
      <c r="AE82" s="10"/>
      <c r="AF82" s="15"/>
      <c r="AG82" s="15"/>
      <c r="AI82" s="38"/>
      <c r="AU82" s="61"/>
      <c r="AV82" s="67"/>
    </row>
    <row r="83" spans="1:33" ht="19.5" customHeight="1">
      <c r="A83" s="21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  <c r="S83" s="24"/>
      <c r="T83" s="24"/>
      <c r="U83" s="24"/>
      <c r="V83" s="24"/>
      <c r="W83" s="23"/>
      <c r="X83" s="23"/>
      <c r="Y83" s="23"/>
      <c r="Z83" s="23"/>
      <c r="AA83" s="25"/>
      <c r="AB83" s="15"/>
      <c r="AC83" s="15"/>
      <c r="AD83" s="15"/>
      <c r="AE83" s="10"/>
      <c r="AF83" s="15"/>
      <c r="AG83" s="15"/>
    </row>
    <row r="84" spans="1:54" ht="19.5" customHeight="1" thickBot="1">
      <c r="A84" s="167"/>
      <c r="B84" s="168" t="s">
        <v>113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Z84" s="10"/>
      <c r="AI84" s="38"/>
      <c r="AJ84" s="136"/>
      <c r="AK84" s="205"/>
      <c r="AL84" s="205"/>
      <c r="AM84" s="205"/>
      <c r="AN84" s="205"/>
      <c r="AO84" s="205"/>
      <c r="AP84" s="205"/>
      <c r="AQ84" s="205"/>
      <c r="AR84" s="205"/>
      <c r="AS84" s="205"/>
      <c r="AT84" s="47"/>
      <c r="AU84" s="108"/>
      <c r="AV84" s="69"/>
      <c r="AW84" s="53"/>
      <c r="AX84" s="70"/>
      <c r="AY84" s="70"/>
      <c r="AZ84" s="204"/>
      <c r="BA84" s="204"/>
      <c r="BB84" s="204"/>
    </row>
    <row r="85" spans="1:55" ht="19.5" customHeight="1" thickBot="1">
      <c r="A85" s="169"/>
      <c r="B85" s="170" t="s">
        <v>97</v>
      </c>
      <c r="C85" s="206">
        <f>IF(A86="","",VLOOKUP(A86,Seznam!$A$5:$E$244,4,1))</f>
      </c>
      <c r="D85" s="207" t="e">
        <v>#REF!</v>
      </c>
      <c r="E85" s="207" t="e">
        <v>#REF!</v>
      </c>
      <c r="F85" s="207" t="e">
        <v>#REF!</v>
      </c>
      <c r="G85" s="207" t="e">
        <v>#REF!</v>
      </c>
      <c r="H85" s="206">
        <f>IF(A88="","",VLOOKUP(A88,Seznam!$A$5:$E$244,4,1))</f>
      </c>
      <c r="I85" s="207" t="e">
        <v>#REF!</v>
      </c>
      <c r="J85" s="207" t="e">
        <v>#REF!</v>
      </c>
      <c r="K85" s="207" t="e">
        <v>#REF!</v>
      </c>
      <c r="L85" s="207" t="e">
        <v>#REF!</v>
      </c>
      <c r="M85" s="206">
        <f>IF(A90="","",VLOOKUP(A90,Seznam!$A$5:$E$244,4,1))</f>
      </c>
      <c r="N85" s="207" t="e">
        <v>#REF!</v>
      </c>
      <c r="O85" s="207" t="e">
        <v>#REF!</v>
      </c>
      <c r="P85" s="207" t="e">
        <v>#REF!</v>
      </c>
      <c r="Q85" s="207" t="e">
        <v>#REF!</v>
      </c>
      <c r="R85" s="206">
        <f>IF(A92="","",VLOOKUP(A92,Seznam!$A$5:$E$244,4,1))</f>
      </c>
      <c r="S85" s="207" t="e">
        <v>#REF!</v>
      </c>
      <c r="T85" s="207" t="e">
        <v>#REF!</v>
      </c>
      <c r="U85" s="207" t="e">
        <v>#REF!</v>
      </c>
      <c r="V85" s="207" t="e">
        <v>#REF!</v>
      </c>
      <c r="W85" s="171" t="s">
        <v>9</v>
      </c>
      <c r="X85" s="208" t="s">
        <v>99</v>
      </c>
      <c r="Y85" s="208"/>
      <c r="Z85" s="208"/>
      <c r="AA85" s="171" t="s">
        <v>10</v>
      </c>
      <c r="AB85" s="209" t="s">
        <v>100</v>
      </c>
      <c r="AC85" s="210"/>
      <c r="AD85" s="211"/>
      <c r="AE85" s="173" t="s">
        <v>103</v>
      </c>
      <c r="AF85" s="173" t="s">
        <v>101</v>
      </c>
      <c r="AG85" s="173" t="s">
        <v>102</v>
      </c>
      <c r="AH85" s="38"/>
      <c r="AI85" s="38">
        <f>IF($AK85="",$AI79,IF($AM85="",$AI79,$AI79+1))</f>
        <v>0</v>
      </c>
      <c r="AJ85" s="38" t="s">
        <v>143</v>
      </c>
      <c r="AK85" s="109">
        <f>IF(A86="","",A86)</f>
      </c>
      <c r="AL85" s="110" t="str">
        <f>IF(AK85="","",VLOOKUP(AK85,Seznam!$A$5:$E$244,2,1))&amp;" "&amp;IF(AK85="","",VLOOKUP(AK85,Seznam!$A$5:$E$244,3,1))</f>
        <v> </v>
      </c>
      <c r="AM85" s="110">
        <f>IF(A92="","",A92)</f>
      </c>
      <c r="AN85" s="110" t="str">
        <f>IF(AM85="","",VLOOKUP(AM85,Seznam!$A$5:$E$244,2,1))&amp;" "&amp;IF(AM85="","",VLOOKUP(AM85,Seznam!$A$5:$E$244,3,1))</f>
        <v> </v>
      </c>
      <c r="AO85" s="126"/>
      <c r="AP85" s="112"/>
      <c r="AQ85" s="112"/>
      <c r="AR85" s="112"/>
      <c r="AS85" s="112"/>
      <c r="AT85" s="131"/>
      <c r="AU85" s="65" t="s">
        <v>44</v>
      </c>
      <c r="AV85" s="54" t="str">
        <f>IF($AU85="","",IF($AU85="1",Seznam!$H$3,Seznam!$J$3))</f>
        <v>14.9.2014</v>
      </c>
      <c r="AW85" s="64"/>
      <c r="AX85" s="75"/>
      <c r="AY85" s="180">
        <f>IF(A92="","",IF(A90="","",A90))</f>
      </c>
      <c r="AZ85">
        <f>IF($AO85="",IF($AT85="-wo",2,0),IF(COUNTIF($AO85:$AS85,"&gt;0")&gt;COUNTIF($AO85:$AS85,"&lt;0"),2,1))</f>
        <v>0</v>
      </c>
      <c r="BA85">
        <f>IF($AO88="",IF($AT88="-wo",2,0),IF(COUNTIF($AO88:$AS88,"&gt;0")&gt;COUNTIF($AO88:$AS88,"&lt;0"),2,1))</f>
        <v>0</v>
      </c>
      <c r="BB85">
        <f>IF($AO90="",IF($AT90="wo",2,0),IF(COUNTIF($AO90:$AS90,"&lt;0")&gt;COUNTIF($AO90:$AS90,"&gt;0"),2,1))</f>
        <v>0</v>
      </c>
      <c r="BC85">
        <f>IF($AA86=1,$A86,IF($AA88=1,$A88,IF($AA90=1,$A90,IF($AA92=1,$A92,""))))</f>
      </c>
    </row>
    <row r="86" spans="1:55" ht="19.5" customHeight="1" thickBot="1">
      <c r="A86" s="162"/>
      <c r="B86" s="166" t="str">
        <f>IF(A86="","",VLOOKUP(A86,Seznam!$A$5:$E$244,2,1))&amp;" "&amp;IF(A86="","",VLOOKUP(A86,Seznam!$A$5:$E$244,3,1))</f>
        <v> </v>
      </c>
      <c r="C86" s="165" t="str">
        <f>IF(H86="",IF(M86="",IF(R86="","NE","ANO"),"ANO"),"ANO")</f>
        <v>NE</v>
      </c>
      <c r="D86" s="152"/>
      <c r="E86" s="153"/>
      <c r="F86" s="152"/>
      <c r="G86" s="154"/>
      <c r="H86" s="197">
        <f>IF($AO88="",IF($AT88="","",IF($AT88="wo",0,CEILING($AM$1/2,1))),COUNTIF($AO88:$AS88,"&gt;0"))</f>
      </c>
      <c r="I86" s="197"/>
      <c r="J86" s="30" t="s">
        <v>11</v>
      </c>
      <c r="K86" s="198">
        <f>IF($AO88="",IF($AT88="","",IF($AT88="wo",CEILING($AM$1/2,1),0)),COUNTIF($AO88:$AS88,"&lt;0"))</f>
      </c>
      <c r="L86" s="198"/>
      <c r="M86" s="197">
        <f>IF($AO90="",IF($AT90="","",IF($AT90="wo",CEILING($AM$1/2,1),0)),COUNTIF($AO90:$AS90,"&lt;0"))</f>
      </c>
      <c r="N86" s="197"/>
      <c r="O86" s="30" t="s">
        <v>11</v>
      </c>
      <c r="P86" s="198">
        <f>IF($AO90="",IF($AT90="","",IF($AT90="wo",0,CEILING($AM$1/2,1))),COUNTIF($AO90:$AS90,"&gt;0"))</f>
      </c>
      <c r="Q86" s="198"/>
      <c r="R86" s="197">
        <f>IF($AO85="",IF($AT85="","",IF($AT85="wo",0,CEILING($AM$1/2,1))),COUNTIF($AO85:$AS85,"&gt;0"))</f>
      </c>
      <c r="S86" s="197"/>
      <c r="T86" s="30" t="s">
        <v>11</v>
      </c>
      <c r="U86" s="198">
        <f>IF($AO85="",IF($AT85="","",IF($AT85="wo",CEILING($AM$1/2,1),0)),COUNTIF($AO85:$AS85,"&lt;0"))</f>
      </c>
      <c r="V86" s="198"/>
      <c r="W86" s="199">
        <f>IF(C86="ANO",AZ85+BA85+BB85,"")</f>
      </c>
      <c r="X86" s="12">
        <f>IF(C86="ANO",IF(H86="",0,H86)+IF(M86="",0,M86)+IF(R86="",0,R86),"")</f>
      </c>
      <c r="Y86" s="13" t="s">
        <v>11</v>
      </c>
      <c r="Z86" s="14">
        <f>IF(C86="ANO",IF(K86="",0,K86)+IF(P86="",0,P86)+IF(U86="",0,U86),"")</f>
      </c>
      <c r="AA86" s="200"/>
      <c r="AB86" s="2">
        <f>IF(A86="","",VLOOKUP(A86,Seznam!$A$5:$E$244,4,1))</f>
      </c>
      <c r="AC86" s="3" t="s">
        <v>12</v>
      </c>
      <c r="AD86" s="2">
        <f>IF(A92="","",VLOOKUP(A92,Seznam!$A$5:$E$244,4,1))</f>
      </c>
      <c r="AE86" s="2" t="str">
        <f>IF($AV85="","",$AV85)</f>
        <v>14.9.2014</v>
      </c>
      <c r="AF86" s="3">
        <f>IF($AW85="","",$AW85)</f>
      </c>
      <c r="AG86" s="3">
        <f>IF($AX85="","",$AX85)</f>
      </c>
      <c r="AI86" s="38">
        <f>IF($AK86="",$AI85,IF($AM86="",$AI85,$AI85+1))</f>
        <v>0</v>
      </c>
      <c r="AJ86" s="38" t="s">
        <v>143</v>
      </c>
      <c r="AK86" s="114">
        <f>IF(A88="","",A88)</f>
      </c>
      <c r="AL86" s="115" t="str">
        <f>IF(AK86="","",VLOOKUP(AK86,Seznam!$A$5:$E$244,2,1))&amp;" "&amp;IF(AK86="","",VLOOKUP(AK86,Seznam!$A$5:$E$244,3,1))</f>
        <v> </v>
      </c>
      <c r="AM86" s="115">
        <f>IF(A90="","",A90)</f>
      </c>
      <c r="AN86" s="115" t="str">
        <f>IF(AM86="","",VLOOKUP(AM86,Seznam!$A$5:$E$244,2,1))&amp;" "&amp;IF(AM86="","",VLOOKUP(AM86,Seznam!$A$5:$E$244,3,1))</f>
        <v> </v>
      </c>
      <c r="AO86" s="116"/>
      <c r="AP86" s="117"/>
      <c r="AQ86" s="117"/>
      <c r="AR86" s="117"/>
      <c r="AS86" s="117"/>
      <c r="AT86" s="163"/>
      <c r="AU86" s="65" t="s">
        <v>44</v>
      </c>
      <c r="AV86" s="54" t="str">
        <f>IF($AU86="","",IF($AU86="1",Seznam!$H$3,Seznam!$J$3))</f>
        <v>14.9.2014</v>
      </c>
      <c r="AW86" s="64"/>
      <c r="AX86" s="75"/>
      <c r="AY86" s="180">
        <f>IF(A92="",IF(A86="","",A86),A92)</f>
      </c>
      <c r="AZ86">
        <f>IF($AO86="",IF($AT86="-wo",2,0),IF(COUNTIF($AO86:$AS86,"&gt;0")&gt;COUNTIF($AO86:$AS86,"&lt;0"),2,1))</f>
        <v>0</v>
      </c>
      <c r="BA86">
        <f>IF($AO88="",IF($AT88="wo",2,0),IF(COUNTIF($AO88:$AS88,"&lt;0")&gt;COUNTIF($AO88:$AS88,"&gt;0"),2,1))</f>
        <v>0</v>
      </c>
      <c r="BB86">
        <f>IF($AO89="",IF($AT89="-wo",2,0),IF(COUNTIF($AO89:$AS89,"&gt;0")&gt;COUNTIF($AO89:$AS89,"&lt;0"),2,1))</f>
        <v>0</v>
      </c>
      <c r="BC86">
        <f>IF($AA86=2,$A86,IF($AA88=2,$A88,IF($AA90=2,$A90,IF($AA92=2,$A92,""))))</f>
      </c>
    </row>
    <row r="87" spans="1:55" ht="19.5" customHeight="1" thickBot="1">
      <c r="A87" s="16"/>
      <c r="B87" s="17">
        <f>IF(A86="","",VLOOKUP(A86,Seznam!$A$5:$E$244,5,1))</f>
      </c>
      <c r="C87" s="155"/>
      <c r="D87" s="155"/>
      <c r="E87" s="155"/>
      <c r="F87" s="155"/>
      <c r="G87" s="155"/>
      <c r="H87" s="201">
        <f>IF($AO88="",IF($AT88="","","W.O."),AO88&amp;",  "&amp;AP88&amp;",  "&amp;AQ88&amp;IF(AR88="","",",  "&amp;AR88)&amp;IF(AS88="","",",  "&amp;AS88))</f>
      </c>
      <c r="I87" s="202"/>
      <c r="J87" s="202"/>
      <c r="K87" s="202"/>
      <c r="L87" s="203"/>
      <c r="M87" s="201">
        <f>IF($AO90="",IF($AT90="","","W.O."),-AO90&amp;",  "&amp;-AP90&amp;",  "&amp;-AQ90&amp;IF(AR90="","",",  "&amp;-AR90)&amp;IF(AS90="","",",  "&amp;-AS90))</f>
      </c>
      <c r="N87" s="202"/>
      <c r="O87" s="202"/>
      <c r="P87" s="202"/>
      <c r="Q87" s="203"/>
      <c r="R87" s="201">
        <f>IF($AO85="",IF($AT85="","","W.O."),AO85&amp;",  "&amp;AP85&amp;",  "&amp;AQ85&amp;IF(AR85="","",",  "&amp;AR85)&amp;IF(AS85="","",",  "&amp;AS85))</f>
      </c>
      <c r="S87" s="202"/>
      <c r="T87" s="202"/>
      <c r="U87" s="202"/>
      <c r="V87" s="203"/>
      <c r="W87" s="199">
        <f>IF(B87="ANO",IF(G87="",0,G87)+IF(L87="",0,L87)+IF(Q87="",0,Q87),"")</f>
      </c>
      <c r="X87" s="18"/>
      <c r="Y87" s="19"/>
      <c r="Z87" s="20"/>
      <c r="AA87" s="200"/>
      <c r="AB87" s="2">
        <f>IF(A88="","",VLOOKUP(A88,Seznam!$A$5:$E$244,4,1))</f>
      </c>
      <c r="AC87" s="3" t="s">
        <v>12</v>
      </c>
      <c r="AD87" s="2">
        <f>IF(A90="","",VLOOKUP(A90,Seznam!$A$5:$E$244,4,1))</f>
      </c>
      <c r="AE87" s="2" t="str">
        <f>IF($AV86="","",$AV86)</f>
        <v>14.9.2014</v>
      </c>
      <c r="AF87" s="3">
        <f>IF($AW86="","",$AW86)</f>
      </c>
      <c r="AG87" s="3">
        <f>IF($AX86="","",$AX86)</f>
      </c>
      <c r="AI87" s="38">
        <f>IF($AK87="",$AI86,IF($AM87="",$AI86,$AI86+1))</f>
        <v>0</v>
      </c>
      <c r="AJ87" s="38" t="s">
        <v>144</v>
      </c>
      <c r="AK87" s="114">
        <f>IF(A92="","",A92)</f>
      </c>
      <c r="AL87" s="115" t="str">
        <f>IF(AK87="","",VLOOKUP(AK87,Seznam!$A$5:$E$244,2,1))&amp;" "&amp;IF(AK87="","",VLOOKUP(AK87,Seznam!$A$5:$E$244,3,1))</f>
        <v> </v>
      </c>
      <c r="AM87" s="115">
        <f>IF(A90="","",A90)</f>
      </c>
      <c r="AN87" s="115" t="str">
        <f>IF(AM87="","",VLOOKUP(AM87,Seznam!$A$5:$E$244,2,1))&amp;" "&amp;IF(AM87="","",VLOOKUP(AM87,Seznam!$A$5:$E$244,3,1))</f>
        <v> </v>
      </c>
      <c r="AO87" s="116"/>
      <c r="AP87" s="117"/>
      <c r="AQ87" s="117"/>
      <c r="AR87" s="117"/>
      <c r="AS87" s="117"/>
      <c r="AT87" s="163"/>
      <c r="AU87" s="65" t="s">
        <v>44</v>
      </c>
      <c r="AV87" s="54" t="str">
        <f>IF($AU87="","",IF($AU87="1",Seznam!$H$3,Seznam!$J$3))</f>
        <v>14.9.2014</v>
      </c>
      <c r="AW87" s="64"/>
      <c r="AX87" s="75"/>
      <c r="AY87" s="180">
        <f>IF(A92="","",IF(A88="","",A88))</f>
      </c>
      <c r="AZ87">
        <f>IF($AO86="",IF($AT86="wo",2,0),IF(COUNTIF($AO86:$AS86,"&lt;0")&gt;COUNTIF($AO86:$AS86,"&gt;0"),2,1))</f>
        <v>0</v>
      </c>
      <c r="BA87">
        <f>IF($AO87="",IF($AT87="wo",2,0),IF(COUNTIF($AO87:$AS87,"&lt;0")&gt;COUNTIF($AO87:$AS87,"&gt;0"),2,1))</f>
        <v>0</v>
      </c>
      <c r="BB87">
        <f>IF($AO90="",IF($AT90="-wo",2,0),IF(COUNTIF($AO90:$AS90,"&gt;0")&gt;COUNTIF($AO90:$AS90,"&lt;0"),2,1))</f>
        <v>0</v>
      </c>
      <c r="BC87">
        <f>IF($AA86=3,$A86,IF($AA88=3,$A88,IF($AA90=3,$A90,IF($AA92=3,$A92,""))))</f>
      </c>
    </row>
    <row r="88" spans="1:55" ht="19.5" customHeight="1" thickBot="1">
      <c r="A88" s="162"/>
      <c r="B88" s="11" t="str">
        <f>IF(A88="","",VLOOKUP(A88,Seznam!$A$5:$E$244,2,1))&amp;" "&amp;IF(A88="","",VLOOKUP(A88,Seznam!$A$5:$E$244,3,1))</f>
        <v> </v>
      </c>
      <c r="C88" s="197">
        <f>IF($AO88="",IF($AT88="","",IF($AT88="wo",CEILING($AM$1/2,1),0)),COUNTIF($AO88:$AS88,"&lt;0"))</f>
      </c>
      <c r="D88" s="197"/>
      <c r="E88" s="30" t="s">
        <v>11</v>
      </c>
      <c r="F88" s="198">
        <f>IF($AO88="",IF($AT88="","",IF($AT88="wo",0,CEILING($AM$1/2,1))),COUNTIF($AO88:$AS88,"&gt;0"))</f>
      </c>
      <c r="G88" s="198"/>
      <c r="H88" s="165" t="str">
        <f>IF(M88="",IF(R88="",IF(C88="","NE","ANO"),"ANO"),"ANO")</f>
        <v>NE</v>
      </c>
      <c r="I88" s="152"/>
      <c r="J88" s="153"/>
      <c r="K88" s="152"/>
      <c r="L88" s="154"/>
      <c r="M88" s="197">
        <f>IF($AO86="",IF($AT86="","",IF($AT86="wo",0,CEILING($AM$1/2,1))),COUNTIF($AO86:$AS86,"&gt;0"))</f>
      </c>
      <c r="N88" s="197"/>
      <c r="O88" s="30" t="s">
        <v>11</v>
      </c>
      <c r="P88" s="198">
        <f>IF($AO86="",IF($AT86="","",IF($AT86="wo",CEILING($AM$1/2,1),0)),COUNTIF($AO86:$AS86,"&lt;0"))</f>
      </c>
      <c r="Q88" s="198"/>
      <c r="R88" s="197">
        <f>IF($AO89="",IF($AT89="","",IF($AT89="wo",0,CEILING($AM$1/2,1))),COUNTIF($AO89:$AS89,"&gt;0"))</f>
      </c>
      <c r="S88" s="197"/>
      <c r="T88" s="30" t="s">
        <v>11</v>
      </c>
      <c r="U88" s="198">
        <f>IF($AO89="",IF($AT89="","",IF($AT89="wo",CEILING($AM$1/2,1),0)),COUNTIF($AO89:$AS89,"&lt;0"))</f>
      </c>
      <c r="V88" s="198"/>
      <c r="W88" s="199">
        <f>IF(H88="ANO",AZ86+BA86+BB86,"")</f>
      </c>
      <c r="X88" s="12">
        <f>IF(H88="ANO",IF(C88="",0,C88)+IF(M88="",0,M88)+IF(R88="",0,R88),"")</f>
      </c>
      <c r="Y88" s="13" t="s">
        <v>11</v>
      </c>
      <c r="Z88" s="14">
        <f>IF(H88="ANO",IF(F88="",0,F88)+IF(P88="",0,P88)+IF(U88="",0,U88),"")</f>
      </c>
      <c r="AA88" s="200"/>
      <c r="AB88" s="2">
        <f>IF(A92="","",VLOOKUP(A92,Seznam!$A$5:$E$244,4,1))</f>
      </c>
      <c r="AC88" s="3" t="s">
        <v>12</v>
      </c>
      <c r="AD88" s="2">
        <f>IF(A90="","",VLOOKUP(A90,Seznam!$A$5:$E$244,4,1))</f>
      </c>
      <c r="AE88" s="2" t="str">
        <f>IF($AV87="","",$AV87)</f>
        <v>14.9.2014</v>
      </c>
      <c r="AF88" s="3">
        <f>IF($AW87="","",$AW87)</f>
      </c>
      <c r="AG88" s="3">
        <f>IF($AX87="","",$AX87)</f>
      </c>
      <c r="AI88" s="38">
        <f>IF($AK88="",$AI87,IF($AM88="",$AI87,$AI87+1))</f>
        <v>0</v>
      </c>
      <c r="AJ88" s="108" t="s">
        <v>144</v>
      </c>
      <c r="AK88" s="114">
        <f>IF(A86="","",A86)</f>
      </c>
      <c r="AL88" s="115" t="str">
        <f>IF(AK88="","",VLOOKUP(AK88,Seznam!$A$5:$E$244,2,1))&amp;" "&amp;IF(AK88="","",VLOOKUP(AK88,Seznam!$A$5:$E$244,3,1))</f>
        <v> </v>
      </c>
      <c r="AM88" s="115">
        <f>IF(A88="","",A88)</f>
      </c>
      <c r="AN88" s="115" t="str">
        <f>IF(AM88="","",VLOOKUP(AM88,Seznam!$A$5:$E$244,2,1))&amp;" "&amp;IF(AM88="","",VLOOKUP(AM88,Seznam!$A$5:$E$244,3,1))</f>
        <v> </v>
      </c>
      <c r="AO88" s="116"/>
      <c r="AP88" s="117"/>
      <c r="AQ88" s="117"/>
      <c r="AR88" s="117"/>
      <c r="AS88" s="117"/>
      <c r="AT88" s="163"/>
      <c r="AU88" s="65" t="s">
        <v>44</v>
      </c>
      <c r="AV88" s="54" t="str">
        <f>IF($AU88="","",IF($AU88="1",Seznam!$H$3,Seznam!$J$3))</f>
        <v>14.9.2014</v>
      </c>
      <c r="AW88" s="64"/>
      <c r="AX88" s="75"/>
      <c r="AY88" s="180">
        <f>IF(A90="","",A90)</f>
      </c>
      <c r="AZ88">
        <f>IF($AO85="",IF($AT85="wo",2,0),IF(COUNTIF($AO85:$AS85,"&lt;0")&gt;COUNTIF($AO85:$AS85,"&gt;0"),2,1))</f>
        <v>0</v>
      </c>
      <c r="BA88">
        <f>IF($AO87="",IF($AT87="-wo",2,0),IF(COUNTIF($AO87:$AS87,"&gt;0")&gt;COUNTIF($AO87:$AS87,"&lt;0"),2,1))</f>
        <v>0</v>
      </c>
      <c r="BB88">
        <f>IF($AO89="",IF($AT89="wo",2,0),IF(COUNTIF($AO89:$AS89,"&lt;0")&gt;COUNTIF($AO89:$AS89,"&gt;0"),2,1))</f>
        <v>0</v>
      </c>
      <c r="BC88">
        <f>IF($AA86=4,$A86,IF($AA88=4,$A88,IF($AA90=4,$A90,IF($AA92=4,$A92,""))))</f>
      </c>
    </row>
    <row r="89" spans="1:51" ht="19.5" customHeight="1" thickBot="1">
      <c r="A89" s="16"/>
      <c r="B89" s="17">
        <f>IF(A88="","",VLOOKUP(A88,Seznam!$A$5:$E$244,5,1))</f>
      </c>
      <c r="C89" s="201">
        <f>IF($AO88="",IF($AT88="","","W.O."),-AO88&amp;",  "&amp;-AP88&amp;",  "&amp;-AQ88&amp;IF(AR88="","",",  "&amp;-AR88)&amp;IF(AS88="","",",  "&amp;-AS88))</f>
      </c>
      <c r="D89" s="202"/>
      <c r="E89" s="202"/>
      <c r="F89" s="202"/>
      <c r="G89" s="203"/>
      <c r="H89" s="155"/>
      <c r="I89" s="155"/>
      <c r="J89" s="155"/>
      <c r="K89" s="155"/>
      <c r="L89" s="155"/>
      <c r="M89" s="201">
        <f>IF($AO86="",IF($AT86="","","W.O."),AO86&amp;",  "&amp;AP86&amp;",  "&amp;AQ86&amp;IF(AR86="","",",  "&amp;AR86)&amp;IF(AS86="","",",  "&amp;AS86))</f>
      </c>
      <c r="N89" s="202"/>
      <c r="O89" s="202"/>
      <c r="P89" s="202"/>
      <c r="Q89" s="203"/>
      <c r="R89" s="201">
        <f>IF($AO89="",IF($AT89="","","W.O."),AO89&amp;",  "&amp;AP89&amp;",  "&amp;AQ89&amp;IF(AR89="","",",  "&amp;AR89)&amp;IF(AS89="","",",  "&amp;AS89))</f>
      </c>
      <c r="S89" s="202"/>
      <c r="T89" s="202"/>
      <c r="U89" s="202"/>
      <c r="V89" s="203"/>
      <c r="W89" s="199">
        <f>IF(B89="ANO",IF(G89="",0,G89)+IF(L89="",0,L89)+IF(Q89="",0,Q89),"")</f>
      </c>
      <c r="X89" s="18"/>
      <c r="Y89" s="19"/>
      <c r="Z89" s="20"/>
      <c r="AA89" s="200"/>
      <c r="AB89" s="2">
        <f>IF(A86="","",VLOOKUP(A86,Seznam!$A$5:$E$244,4,1))</f>
      </c>
      <c r="AC89" s="3" t="s">
        <v>12</v>
      </c>
      <c r="AD89" s="2">
        <f>IF(A88="","",VLOOKUP(A88,Seznam!$A$5:$E$244,4,1))</f>
      </c>
      <c r="AE89" s="2" t="str">
        <f>IF($AV88="","",$AV88)</f>
        <v>14.9.2014</v>
      </c>
      <c r="AF89" s="3">
        <f>IF($AW88="","",$AW88)</f>
      </c>
      <c r="AG89" s="3">
        <f>IF($AX88="","",$AX88)</f>
      </c>
      <c r="AI89" s="38">
        <f>IF($AK89="",$AI88,IF($AM89="",$AI88,$AI88+1))</f>
        <v>0</v>
      </c>
      <c r="AJ89" s="108" t="s">
        <v>145</v>
      </c>
      <c r="AK89" s="114">
        <f>IF(A88="","",A88)</f>
      </c>
      <c r="AL89" s="115" t="str">
        <f>IF(AK89="","",VLOOKUP(AK89,Seznam!$A$5:$E$244,2,1))&amp;" "&amp;IF(AK89="","",VLOOKUP(AK89,Seznam!$A$5:$E$244,3,1))</f>
        <v> </v>
      </c>
      <c r="AM89" s="115">
        <f>IF(A92="","",A92)</f>
      </c>
      <c r="AN89" s="115" t="str">
        <f>IF(AM89="","",VLOOKUP(AM89,Seznam!$A$5:$E$244,2,1))&amp;" "&amp;IF(AM89="","",VLOOKUP(AM89,Seznam!$A$5:$E$244,3,1))</f>
        <v> </v>
      </c>
      <c r="AO89" s="116"/>
      <c r="AP89" s="117"/>
      <c r="AQ89" s="117"/>
      <c r="AR89" s="117"/>
      <c r="AS89" s="117"/>
      <c r="AT89" s="163"/>
      <c r="AU89" s="65" t="s">
        <v>44</v>
      </c>
      <c r="AV89" s="54" t="str">
        <f>IF($AU89="","",IF($AU89="1",Seznam!$H$3,Seznam!$J$3))</f>
        <v>14.9.2014</v>
      </c>
      <c r="AW89" s="64"/>
      <c r="AX89" s="75"/>
      <c r="AY89" s="180">
        <f>IF(A92="","",IF(A86="","",A86))</f>
      </c>
    </row>
    <row r="90" spans="1:51" ht="19.5" customHeight="1" thickBot="1">
      <c r="A90" s="162"/>
      <c r="B90" s="11" t="str">
        <f>IF(A90="","",VLOOKUP(A90,Seznam!$A$5:$E$244,2,1))&amp;" "&amp;IF(A90="","",VLOOKUP(A90,Seznam!$A$5:$E$244,3,1))</f>
        <v> </v>
      </c>
      <c r="C90" s="197">
        <f>IF($AO90="",IF($AT90="","",IF($AT90="wo",0,CEILING($AM$1/2,1))),COUNTIF($AO90:$AS90,"&gt;0"))</f>
      </c>
      <c r="D90" s="197"/>
      <c r="E90" s="30" t="s">
        <v>11</v>
      </c>
      <c r="F90" s="198">
        <f>IF($AO90="",IF($AT90="","",IF($AT90="wo",CEILING($AM$1/2,1),0)),COUNTIF($AO90:$AS90,"&lt;0"))</f>
      </c>
      <c r="G90" s="198"/>
      <c r="H90" s="197">
        <f>IF($AO86="",IF($AT86="","",IF($AT86="wo",CEILING($AM$1/2,1),0)),COUNTIF($AO86:$AS86,"&lt;0"))</f>
      </c>
      <c r="I90" s="197"/>
      <c r="J90" s="30" t="s">
        <v>11</v>
      </c>
      <c r="K90" s="198">
        <f>IF($AO86="",IF($AT86="","",IF($AT86="wo",0,CEILING($AM$1/2,1))),COUNTIF($AO86:$AS86,"&gt;0"))</f>
      </c>
      <c r="L90" s="198"/>
      <c r="M90" s="165" t="str">
        <f>IF(R90="",IF(C90="",IF(H90="","NE","ANO"),"ANO"),"ANO")</f>
        <v>NE</v>
      </c>
      <c r="N90" s="152"/>
      <c r="O90" s="153"/>
      <c r="P90" s="152"/>
      <c r="Q90" s="154"/>
      <c r="R90" s="197">
        <f>IF($AO87="",IF($AT87="","",IF($AT87="wo",CEILING($AM$1/2,1),0)),COUNTIF($AO87:$AS87,"&lt;0"))</f>
      </c>
      <c r="S90" s="197"/>
      <c r="T90" s="30" t="s">
        <v>11</v>
      </c>
      <c r="U90" s="198">
        <f>IF($AO87="",IF($AT87="","",IF($AT87="wo",0,CEILING($AM$1/2,1))),COUNTIF($AO87:$AS87,"&gt;0"))</f>
      </c>
      <c r="V90" s="198"/>
      <c r="W90" s="199">
        <f>IF(M90="ANO",AZ87+BA87+BB87,"")</f>
      </c>
      <c r="X90" s="12">
        <f>IF(M90="ANO",IF(H90="",0,H90)+IF(C90="",0,C90)+IF(R90="",0,R90),"")</f>
      </c>
      <c r="Y90" s="13" t="s">
        <v>11</v>
      </c>
      <c r="Z90" s="14">
        <f>IF(M90="ANO",IF(K90="",0,K90)+IF(F90="",0,F90)+IF(U90="",0,U90),"")</f>
      </c>
      <c r="AA90" s="200"/>
      <c r="AB90" s="2">
        <f>IF(A88="","",VLOOKUP(A88,Seznam!$A$5:$E$244,4,1))</f>
      </c>
      <c r="AC90" s="3" t="s">
        <v>12</v>
      </c>
      <c r="AD90" s="2">
        <f>IF(A92="","",VLOOKUP(A92,Seznam!$A$5:$E$244,4,1))</f>
      </c>
      <c r="AE90" s="2" t="str">
        <f>IF($AV89="","",$AV89)</f>
        <v>14.9.2014</v>
      </c>
      <c r="AF90" s="3">
        <f>IF($AW89="","",$AW89)</f>
      </c>
      <c r="AG90" s="3">
        <f>IF($AX89="","",$AX89)</f>
      </c>
      <c r="AI90" s="38">
        <f>IF($AK90="",$AI89,IF($AM90="",$AI89,$AI89+1))</f>
        <v>0</v>
      </c>
      <c r="AJ90" s="108" t="s">
        <v>145</v>
      </c>
      <c r="AK90" s="119">
        <f>IF(A90="","",A90)</f>
      </c>
      <c r="AL90" s="120" t="str">
        <f>IF(AK90="","",VLOOKUP(AK90,Seznam!$A$5:$E$244,2,1))&amp;" "&amp;IF(AK90="","",VLOOKUP(AK90,Seznam!$A$5:$E$244,3,1))</f>
        <v> </v>
      </c>
      <c r="AM90" s="120">
        <f>IF(A86="","",A86)</f>
      </c>
      <c r="AN90" s="120" t="str">
        <f>IF(AM90="","",VLOOKUP(AM90,Seznam!$A$5:$E$244,2,1))&amp;" "&amp;IF(AM90="","",VLOOKUP(AM90,Seznam!$A$5:$E$244,3,1))</f>
        <v> </v>
      </c>
      <c r="AO90" s="121"/>
      <c r="AP90" s="122"/>
      <c r="AQ90" s="122"/>
      <c r="AR90" s="122"/>
      <c r="AS90" s="122"/>
      <c r="AT90" s="164"/>
      <c r="AU90" s="65" t="s">
        <v>44</v>
      </c>
      <c r="AV90" s="54" t="str">
        <f>IF($AU90="","",IF($AU90="1",Seznam!$H$3,Seznam!$J$3))</f>
        <v>14.9.2014</v>
      </c>
      <c r="AW90" s="64"/>
      <c r="AX90" s="75"/>
      <c r="AY90" s="180">
        <f>IF(A92="",IF(A88="","",A88),A92)</f>
      </c>
    </row>
    <row r="91" spans="1:48" ht="19.5" customHeight="1" thickBot="1">
      <c r="A91" s="16"/>
      <c r="B91" s="17">
        <f>IF(A90="","",VLOOKUP(A90,Seznam!$A$5:$E$244,5,1))</f>
      </c>
      <c r="C91" s="201">
        <f>IF($AO90="",IF($AT90="","","W.O."),AO90&amp;",  "&amp;AP90&amp;",  "&amp;AQ90&amp;IF(AR90="","",",  "&amp;AR90)&amp;IF(AS90="","",",  "&amp;AS90))</f>
      </c>
      <c r="D91" s="202"/>
      <c r="E91" s="202"/>
      <c r="F91" s="202"/>
      <c r="G91" s="203"/>
      <c r="H91" s="201">
        <f>IF($AO86="",IF($AT86="","","W.O."),-AO86&amp;",  "&amp;-AP86&amp;",  "&amp;-AQ86&amp;IF(AR86="","",",  "&amp;-AR86)&amp;IF(AS86="","",",  "&amp;-AS86))</f>
      </c>
      <c r="I91" s="202"/>
      <c r="J91" s="202"/>
      <c r="K91" s="202"/>
      <c r="L91" s="203"/>
      <c r="M91" s="155"/>
      <c r="N91" s="155"/>
      <c r="O91" s="155"/>
      <c r="P91" s="155"/>
      <c r="Q91" s="155"/>
      <c r="R91" s="201">
        <f>IF($AO87="",IF($AT87="","","W.O."),-AO87&amp;",  "&amp;-AP87&amp;",  "&amp;-AQ87&amp;IF(AR87="","",",  "&amp;-AR87)&amp;IF(AS87="","",",  "&amp;-AS87))</f>
      </c>
      <c r="S91" s="202"/>
      <c r="T91" s="202"/>
      <c r="U91" s="202"/>
      <c r="V91" s="203"/>
      <c r="W91" s="199">
        <f>IF(B91="ANO",IF(G91="",0,G91)+IF(L91="",0,L91)+IF(Q91="",0,Q91),"")</f>
      </c>
      <c r="X91" s="18"/>
      <c r="Y91" s="19"/>
      <c r="Z91" s="20"/>
      <c r="AA91" s="200"/>
      <c r="AB91" s="2">
        <f>IF(A90="","",VLOOKUP(A90,Seznam!$A$5:$E$244,4,1))</f>
      </c>
      <c r="AC91" s="3" t="s">
        <v>12</v>
      </c>
      <c r="AD91" s="2">
        <f>IF(A86="","",VLOOKUP(A86,Seznam!$A$5:$E$244,4,1))</f>
      </c>
      <c r="AE91" s="2" t="str">
        <f>IF($AV90="","",$AV90)</f>
        <v>14.9.2014</v>
      </c>
      <c r="AF91" s="3">
        <f>IF($AW90="","",$AW90)</f>
      </c>
      <c r="AG91" s="3">
        <f>IF($AX90="","",$AX90)</f>
      </c>
      <c r="AI91" s="38"/>
      <c r="AT91" s="62"/>
      <c r="AU91" s="61"/>
      <c r="AV91" s="67"/>
    </row>
    <row r="92" spans="1:48" ht="19.5" customHeight="1" thickBot="1">
      <c r="A92" s="162"/>
      <c r="B92" s="11" t="str">
        <f>IF(A92="","",VLOOKUP(A92,Seznam!$A$5:$E$244,2,1))&amp;" "&amp;IF(A92="","",VLOOKUP(A92,Seznam!$A$5:$E$244,3,1))</f>
        <v> </v>
      </c>
      <c r="C92" s="197">
        <f>IF($AO85="",IF($AT85="","",IF($AT85="wo",CEILING($AM$1/2,1),0)),COUNTIF($AO85:$AS85,"&lt;0"))</f>
      </c>
      <c r="D92" s="197"/>
      <c r="E92" s="30" t="s">
        <v>11</v>
      </c>
      <c r="F92" s="198">
        <f>IF($AO85="",IF($AT85="","",IF($AT85="wo",0,CEILING($AM$1/2,1))),COUNTIF($AO85:$AS85,"&gt;0"))</f>
      </c>
      <c r="G92" s="198"/>
      <c r="H92" s="197">
        <f>IF($AO89="",IF($AT89="","",IF($AT89="wo",CEILING($AM$1/2,1),0)),COUNTIF($AO89:$AS89,"&lt;0"))</f>
      </c>
      <c r="I92" s="197"/>
      <c r="J92" s="30" t="s">
        <v>11</v>
      </c>
      <c r="K92" s="198">
        <f>IF($AO89="",IF($AT89="","",IF($AT89="wo",0,CEILING($AM$1/2,1))),COUNTIF($AO89:$AS89,"&gt;0"))</f>
      </c>
      <c r="L92" s="198"/>
      <c r="M92" s="197">
        <f>IF($AO87="",IF($AT87="","",IF($AT87="wo",0,CEILING($AM$1/2,1))),COUNTIF($AO87:$AS87,"&gt;0"))</f>
      </c>
      <c r="N92" s="197"/>
      <c r="O92" s="30" t="s">
        <v>11</v>
      </c>
      <c r="P92" s="198">
        <f>IF($AO87="",IF($AT87="","",IF($AT87="wo",CEILING($AM$1/2,1),0)),COUNTIF($AO87:$AS87,"&lt;0"))</f>
      </c>
      <c r="Q92" s="198"/>
      <c r="R92" s="165" t="str">
        <f>IF(C92="",IF(H92="",IF(M92="","NE","ANO"),"ANO"),"ANO")</f>
        <v>NE</v>
      </c>
      <c r="S92" s="156"/>
      <c r="T92" s="157"/>
      <c r="U92" s="156"/>
      <c r="V92" s="158"/>
      <c r="W92" s="199">
        <f>IF(R92="ANO",AZ88+BA88+BB88,"")</f>
      </c>
      <c r="X92" s="12">
        <f>IF(R92="ANO",IF(H92="",0,H92)+IF(M92="",0,M92)+IF(C92="",0,C92),"")</f>
      </c>
      <c r="Y92" s="13" t="s">
        <v>11</v>
      </c>
      <c r="Z92" s="14">
        <f>IF(R92="ANO",IF(K92="",0,K92)+IF(P92="",0,P92)+IF(F92="",0,F92),"")</f>
      </c>
      <c r="AA92" s="200"/>
      <c r="AB92" s="15"/>
      <c r="AC92" s="15"/>
      <c r="AD92" s="15"/>
      <c r="AE92" s="10"/>
      <c r="AF92" s="15"/>
      <c r="AG92" s="15"/>
      <c r="AI92" s="38"/>
      <c r="AU92" s="61"/>
      <c r="AV92" s="67"/>
    </row>
    <row r="93" spans="1:48" ht="19.5" customHeight="1" thickBot="1">
      <c r="A93" s="16"/>
      <c r="B93" s="17">
        <f>IF(A92="","",VLOOKUP(A92,Seznam!$A$5:$E$244,5,1))</f>
      </c>
      <c r="C93" s="201">
        <f>IF($AO85="",IF($AT85="","","W.O."),-AO85&amp;",  "&amp;-AP85&amp;",  "&amp;-AQ85&amp;IF(AR85="","",",  "&amp;-AR85)&amp;IF(AS85="","",",  "&amp;-AS85))</f>
      </c>
      <c r="D93" s="202"/>
      <c r="E93" s="202"/>
      <c r="F93" s="202"/>
      <c r="G93" s="203"/>
      <c r="H93" s="201">
        <f>IF($AO89="",IF($AT89="","","W.O."),-AO89&amp;",  "&amp;-AP89&amp;",  "&amp;-AQ89&amp;IF(AR89="","",",  "&amp;-AR89)&amp;IF(AS89="","",",  "&amp;-AS89))</f>
      </c>
      <c r="I93" s="202"/>
      <c r="J93" s="202"/>
      <c r="K93" s="202"/>
      <c r="L93" s="203"/>
      <c r="M93" s="201">
        <f>IF($AO87="",IF($AT87="","","W.O."),AO87&amp;",  "&amp;AP87&amp;",  "&amp;AQ87&amp;IF(AR87="","",",  "&amp;AR87)&amp;IF(AS87="","",",  "&amp;AS87))</f>
      </c>
      <c r="N93" s="202"/>
      <c r="O93" s="202"/>
      <c r="P93" s="202"/>
      <c r="Q93" s="203"/>
      <c r="R93" s="159"/>
      <c r="S93" s="160"/>
      <c r="T93" s="160"/>
      <c r="U93" s="160"/>
      <c r="V93" s="161"/>
      <c r="W93" s="199">
        <f>IF(B93="ANO",IF(G93="",0,G93)+IF(L93="",0,L93)+IF(Q93="",0,Q93),"")</f>
      </c>
      <c r="X93" s="18"/>
      <c r="Y93" s="19"/>
      <c r="Z93" s="20"/>
      <c r="AA93" s="200"/>
      <c r="AB93" s="15"/>
      <c r="AC93" s="15"/>
      <c r="AD93" s="15"/>
      <c r="AE93" s="10"/>
      <c r="AF93" s="15"/>
      <c r="AG93" s="15"/>
      <c r="AI93" s="38"/>
      <c r="AU93" s="61"/>
      <c r="AV93" s="67"/>
    </row>
    <row r="94" spans="1:2" ht="19.5" customHeight="1">
      <c r="A94" s="26"/>
      <c r="B94" s="27"/>
    </row>
  </sheetData>
  <sheetProtection/>
  <mergeCells count="434">
    <mergeCell ref="B1:AD1"/>
    <mergeCell ref="AK4:AL4"/>
    <mergeCell ref="AM4:AN4"/>
    <mergeCell ref="AO4:AS4"/>
    <mergeCell ref="C5:G5"/>
    <mergeCell ref="H5:L5"/>
    <mergeCell ref="M5:Q5"/>
    <mergeCell ref="R5:V5"/>
    <mergeCell ref="X5:Z5"/>
    <mergeCell ref="AZ4:BB4"/>
    <mergeCell ref="M7:Q7"/>
    <mergeCell ref="R7:V7"/>
    <mergeCell ref="C8:D8"/>
    <mergeCell ref="F8:G8"/>
    <mergeCell ref="M8:N8"/>
    <mergeCell ref="P8:Q8"/>
    <mergeCell ref="R8:S8"/>
    <mergeCell ref="U8:V8"/>
    <mergeCell ref="AB5:AD5"/>
    <mergeCell ref="H6:I6"/>
    <mergeCell ref="K6:L6"/>
    <mergeCell ref="M6:N6"/>
    <mergeCell ref="P6:Q6"/>
    <mergeCell ref="R6:S6"/>
    <mergeCell ref="U6:V6"/>
    <mergeCell ref="W6:W7"/>
    <mergeCell ref="AA6:AA7"/>
    <mergeCell ref="H7:L7"/>
    <mergeCell ref="U10:V10"/>
    <mergeCell ref="W10:W11"/>
    <mergeCell ref="AA10:AA11"/>
    <mergeCell ref="C11:G11"/>
    <mergeCell ref="H11:L11"/>
    <mergeCell ref="R11:V11"/>
    <mergeCell ref="W8:W9"/>
    <mergeCell ref="AA8:AA9"/>
    <mergeCell ref="C9:G9"/>
    <mergeCell ref="M9:Q9"/>
    <mergeCell ref="R9:V9"/>
    <mergeCell ref="C10:D10"/>
    <mergeCell ref="F10:G10"/>
    <mergeCell ref="H10:I10"/>
    <mergeCell ref="K10:L10"/>
    <mergeCell ref="R10:S10"/>
    <mergeCell ref="W12:W13"/>
    <mergeCell ref="AA12:AA13"/>
    <mergeCell ref="C13:G13"/>
    <mergeCell ref="H13:L13"/>
    <mergeCell ref="M13:Q13"/>
    <mergeCell ref="AK15:AL15"/>
    <mergeCell ref="C12:D12"/>
    <mergeCell ref="F12:G12"/>
    <mergeCell ref="H12:I12"/>
    <mergeCell ref="K12:L12"/>
    <mergeCell ref="M12:N12"/>
    <mergeCell ref="P12:Q12"/>
    <mergeCell ref="AM15:AN15"/>
    <mergeCell ref="AO15:AS15"/>
    <mergeCell ref="C16:G16"/>
    <mergeCell ref="H16:L16"/>
    <mergeCell ref="M16:Q16"/>
    <mergeCell ref="R16:V16"/>
    <mergeCell ref="X16:Z16"/>
    <mergeCell ref="AB16:AD16"/>
    <mergeCell ref="AZ15:BB15"/>
    <mergeCell ref="U19:V19"/>
    <mergeCell ref="W19:W20"/>
    <mergeCell ref="AA19:AA20"/>
    <mergeCell ref="C20:G20"/>
    <mergeCell ref="M20:Q20"/>
    <mergeCell ref="R20:V20"/>
    <mergeCell ref="W17:W18"/>
    <mergeCell ref="AA17:AA18"/>
    <mergeCell ref="H18:L18"/>
    <mergeCell ref="M18:Q18"/>
    <mergeCell ref="R18:V18"/>
    <mergeCell ref="C19:D19"/>
    <mergeCell ref="F19:G19"/>
    <mergeCell ref="M19:N19"/>
    <mergeCell ref="P19:Q19"/>
    <mergeCell ref="R19:S19"/>
    <mergeCell ref="H17:I17"/>
    <mergeCell ref="K17:L17"/>
    <mergeCell ref="M17:N17"/>
    <mergeCell ref="P17:Q17"/>
    <mergeCell ref="R17:S17"/>
    <mergeCell ref="U17:V17"/>
    <mergeCell ref="W21:W22"/>
    <mergeCell ref="AA21:AA22"/>
    <mergeCell ref="C22:G22"/>
    <mergeCell ref="H22:L22"/>
    <mergeCell ref="R22:V22"/>
    <mergeCell ref="C23:D23"/>
    <mergeCell ref="F23:G23"/>
    <mergeCell ref="H23:I23"/>
    <mergeCell ref="K23:L23"/>
    <mergeCell ref="M23:N23"/>
    <mergeCell ref="C21:D21"/>
    <mergeCell ref="F21:G21"/>
    <mergeCell ref="H21:I21"/>
    <mergeCell ref="K21:L21"/>
    <mergeCell ref="R21:S21"/>
    <mergeCell ref="U21:V21"/>
    <mergeCell ref="AM26:AN26"/>
    <mergeCell ref="AO26:AS26"/>
    <mergeCell ref="C27:G27"/>
    <mergeCell ref="H27:L27"/>
    <mergeCell ref="M27:Q27"/>
    <mergeCell ref="R27:V27"/>
    <mergeCell ref="X27:Z27"/>
    <mergeCell ref="AB27:AD27"/>
    <mergeCell ref="P23:Q23"/>
    <mergeCell ref="W23:W24"/>
    <mergeCell ref="AA23:AA24"/>
    <mergeCell ref="C24:G24"/>
    <mergeCell ref="H24:L24"/>
    <mergeCell ref="M24:Q24"/>
    <mergeCell ref="AZ26:BB26"/>
    <mergeCell ref="U30:V30"/>
    <mergeCell ref="W30:W31"/>
    <mergeCell ref="AA30:AA31"/>
    <mergeCell ref="C31:G31"/>
    <mergeCell ref="M31:Q31"/>
    <mergeCell ref="R31:V31"/>
    <mergeCell ref="W28:W29"/>
    <mergeCell ref="AA28:AA29"/>
    <mergeCell ref="H29:L29"/>
    <mergeCell ref="M29:Q29"/>
    <mergeCell ref="R29:V29"/>
    <mergeCell ref="C30:D30"/>
    <mergeCell ref="F30:G30"/>
    <mergeCell ref="M30:N30"/>
    <mergeCell ref="P30:Q30"/>
    <mergeCell ref="R30:S30"/>
    <mergeCell ref="H28:I28"/>
    <mergeCell ref="K28:L28"/>
    <mergeCell ref="M28:N28"/>
    <mergeCell ref="P28:Q28"/>
    <mergeCell ref="R28:S28"/>
    <mergeCell ref="U28:V28"/>
    <mergeCell ref="AK26:AL26"/>
    <mergeCell ref="W32:W33"/>
    <mergeCell ref="AA32:AA33"/>
    <mergeCell ref="C33:G33"/>
    <mergeCell ref="H33:L33"/>
    <mergeCell ref="R33:V33"/>
    <mergeCell ref="C34:D34"/>
    <mergeCell ref="F34:G34"/>
    <mergeCell ref="H34:I34"/>
    <mergeCell ref="K34:L34"/>
    <mergeCell ref="M34:N34"/>
    <mergeCell ref="C32:D32"/>
    <mergeCell ref="F32:G32"/>
    <mergeCell ref="H32:I32"/>
    <mergeCell ref="K32:L32"/>
    <mergeCell ref="R32:S32"/>
    <mergeCell ref="U32:V32"/>
    <mergeCell ref="AM37:AN37"/>
    <mergeCell ref="AO37:AS37"/>
    <mergeCell ref="C38:G38"/>
    <mergeCell ref="H38:L38"/>
    <mergeCell ref="M38:Q38"/>
    <mergeCell ref="R38:V38"/>
    <mergeCell ref="X38:Z38"/>
    <mergeCell ref="AB38:AD38"/>
    <mergeCell ref="P34:Q34"/>
    <mergeCell ref="W34:W35"/>
    <mergeCell ref="AA34:AA35"/>
    <mergeCell ref="C35:G35"/>
    <mergeCell ref="H35:L35"/>
    <mergeCell ref="M35:Q35"/>
    <mergeCell ref="AZ37:BB37"/>
    <mergeCell ref="U41:V41"/>
    <mergeCell ref="W41:W42"/>
    <mergeCell ref="AA41:AA42"/>
    <mergeCell ref="C42:G42"/>
    <mergeCell ref="M42:Q42"/>
    <mergeCell ref="R42:V42"/>
    <mergeCell ref="W39:W40"/>
    <mergeCell ref="AA39:AA40"/>
    <mergeCell ref="H40:L40"/>
    <mergeCell ref="M40:Q40"/>
    <mergeCell ref="R40:V40"/>
    <mergeCell ref="C41:D41"/>
    <mergeCell ref="F41:G41"/>
    <mergeCell ref="M41:N41"/>
    <mergeCell ref="P41:Q41"/>
    <mergeCell ref="R41:S41"/>
    <mergeCell ref="H39:I39"/>
    <mergeCell ref="K39:L39"/>
    <mergeCell ref="M39:N39"/>
    <mergeCell ref="P39:Q39"/>
    <mergeCell ref="R39:S39"/>
    <mergeCell ref="U39:V39"/>
    <mergeCell ref="AK37:AL37"/>
    <mergeCell ref="P45:Q45"/>
    <mergeCell ref="W45:W46"/>
    <mergeCell ref="AA45:AA46"/>
    <mergeCell ref="C46:G46"/>
    <mergeCell ref="H46:L46"/>
    <mergeCell ref="M46:Q46"/>
    <mergeCell ref="W43:W44"/>
    <mergeCell ref="AA43:AA44"/>
    <mergeCell ref="C44:G44"/>
    <mergeCell ref="H44:L44"/>
    <mergeCell ref="R44:V44"/>
    <mergeCell ref="C45:D45"/>
    <mergeCell ref="F45:G45"/>
    <mergeCell ref="H45:I45"/>
    <mergeCell ref="K45:L45"/>
    <mergeCell ref="M45:N45"/>
    <mergeCell ref="C43:D43"/>
    <mergeCell ref="F43:G43"/>
    <mergeCell ref="H43:I43"/>
    <mergeCell ref="K43:L43"/>
    <mergeCell ref="R43:S43"/>
    <mergeCell ref="U43:V43"/>
    <mergeCell ref="B48:AD48"/>
    <mergeCell ref="AK51:AL51"/>
    <mergeCell ref="AM51:AN51"/>
    <mergeCell ref="AO51:AS51"/>
    <mergeCell ref="C52:G52"/>
    <mergeCell ref="H52:L52"/>
    <mergeCell ref="M52:Q52"/>
    <mergeCell ref="R52:V52"/>
    <mergeCell ref="X52:Z52"/>
    <mergeCell ref="AZ51:BB51"/>
    <mergeCell ref="M54:Q54"/>
    <mergeCell ref="R54:V54"/>
    <mergeCell ref="C55:D55"/>
    <mergeCell ref="F55:G55"/>
    <mergeCell ref="M55:N55"/>
    <mergeCell ref="P55:Q55"/>
    <mergeCell ref="R55:S55"/>
    <mergeCell ref="U55:V55"/>
    <mergeCell ref="AB52:AD52"/>
    <mergeCell ref="H53:I53"/>
    <mergeCell ref="K53:L53"/>
    <mergeCell ref="M53:N53"/>
    <mergeCell ref="P53:Q53"/>
    <mergeCell ref="R53:S53"/>
    <mergeCell ref="U53:V53"/>
    <mergeCell ref="W53:W54"/>
    <mergeCell ref="AA53:AA54"/>
    <mergeCell ref="H54:L54"/>
    <mergeCell ref="U57:V57"/>
    <mergeCell ref="W57:W58"/>
    <mergeCell ref="AA57:AA58"/>
    <mergeCell ref="C58:G58"/>
    <mergeCell ref="H58:L58"/>
    <mergeCell ref="R58:V58"/>
    <mergeCell ref="W55:W56"/>
    <mergeCell ref="AA55:AA56"/>
    <mergeCell ref="C56:G56"/>
    <mergeCell ref="M56:Q56"/>
    <mergeCell ref="R56:V56"/>
    <mergeCell ref="C57:D57"/>
    <mergeCell ref="F57:G57"/>
    <mergeCell ref="H57:I57"/>
    <mergeCell ref="K57:L57"/>
    <mergeCell ref="R57:S57"/>
    <mergeCell ref="W59:W60"/>
    <mergeCell ref="AA59:AA60"/>
    <mergeCell ref="C60:G60"/>
    <mergeCell ref="H60:L60"/>
    <mergeCell ref="M60:Q60"/>
    <mergeCell ref="AK62:AL62"/>
    <mergeCell ref="C59:D59"/>
    <mergeCell ref="F59:G59"/>
    <mergeCell ref="H59:I59"/>
    <mergeCell ref="K59:L59"/>
    <mergeCell ref="M59:N59"/>
    <mergeCell ref="P59:Q59"/>
    <mergeCell ref="AM62:AN62"/>
    <mergeCell ref="AO62:AS62"/>
    <mergeCell ref="C63:G63"/>
    <mergeCell ref="H63:L63"/>
    <mergeCell ref="M63:Q63"/>
    <mergeCell ref="R63:V63"/>
    <mergeCell ref="X63:Z63"/>
    <mergeCell ref="AB63:AD63"/>
    <mergeCell ref="AZ62:BB62"/>
    <mergeCell ref="U66:V66"/>
    <mergeCell ref="W66:W67"/>
    <mergeCell ref="AA66:AA67"/>
    <mergeCell ref="C67:G67"/>
    <mergeCell ref="M67:Q67"/>
    <mergeCell ref="R67:V67"/>
    <mergeCell ref="W64:W65"/>
    <mergeCell ref="AA64:AA65"/>
    <mergeCell ref="H65:L65"/>
    <mergeCell ref="M65:Q65"/>
    <mergeCell ref="R65:V65"/>
    <mergeCell ref="C66:D66"/>
    <mergeCell ref="F66:G66"/>
    <mergeCell ref="M66:N66"/>
    <mergeCell ref="P66:Q66"/>
    <mergeCell ref="R66:S66"/>
    <mergeCell ref="H64:I64"/>
    <mergeCell ref="K64:L64"/>
    <mergeCell ref="M64:N64"/>
    <mergeCell ref="P64:Q64"/>
    <mergeCell ref="R64:S64"/>
    <mergeCell ref="U64:V64"/>
    <mergeCell ref="W68:W69"/>
    <mergeCell ref="AA68:AA69"/>
    <mergeCell ref="C69:G69"/>
    <mergeCell ref="H69:L69"/>
    <mergeCell ref="R69:V69"/>
    <mergeCell ref="C70:D70"/>
    <mergeCell ref="F70:G70"/>
    <mergeCell ref="H70:I70"/>
    <mergeCell ref="K70:L70"/>
    <mergeCell ref="M70:N70"/>
    <mergeCell ref="C68:D68"/>
    <mergeCell ref="F68:G68"/>
    <mergeCell ref="H68:I68"/>
    <mergeCell ref="K68:L68"/>
    <mergeCell ref="R68:S68"/>
    <mergeCell ref="U68:V68"/>
    <mergeCell ref="AM73:AN73"/>
    <mergeCell ref="AO73:AS73"/>
    <mergeCell ref="C74:G74"/>
    <mergeCell ref="H74:L74"/>
    <mergeCell ref="M74:Q74"/>
    <mergeCell ref="R74:V74"/>
    <mergeCell ref="X74:Z74"/>
    <mergeCell ref="AB74:AD74"/>
    <mergeCell ref="P70:Q70"/>
    <mergeCell ref="W70:W71"/>
    <mergeCell ref="AA70:AA71"/>
    <mergeCell ref="C71:G71"/>
    <mergeCell ref="H71:L71"/>
    <mergeCell ref="M71:Q71"/>
    <mergeCell ref="AZ73:BB73"/>
    <mergeCell ref="U77:V77"/>
    <mergeCell ref="W77:W78"/>
    <mergeCell ref="AA77:AA78"/>
    <mergeCell ref="C78:G78"/>
    <mergeCell ref="M78:Q78"/>
    <mergeCell ref="R78:V78"/>
    <mergeCell ref="W75:W76"/>
    <mergeCell ref="AA75:AA76"/>
    <mergeCell ref="H76:L76"/>
    <mergeCell ref="M76:Q76"/>
    <mergeCell ref="R76:V76"/>
    <mergeCell ref="C77:D77"/>
    <mergeCell ref="F77:G77"/>
    <mergeCell ref="M77:N77"/>
    <mergeCell ref="P77:Q77"/>
    <mergeCell ref="R77:S77"/>
    <mergeCell ref="H75:I75"/>
    <mergeCell ref="K75:L75"/>
    <mergeCell ref="M75:N75"/>
    <mergeCell ref="P75:Q75"/>
    <mergeCell ref="R75:S75"/>
    <mergeCell ref="U75:V75"/>
    <mergeCell ref="AK73:AL73"/>
    <mergeCell ref="W79:W80"/>
    <mergeCell ref="AA79:AA80"/>
    <mergeCell ref="C80:G80"/>
    <mergeCell ref="H80:L80"/>
    <mergeCell ref="R80:V80"/>
    <mergeCell ref="C81:D81"/>
    <mergeCell ref="F81:G81"/>
    <mergeCell ref="H81:I81"/>
    <mergeCell ref="K81:L81"/>
    <mergeCell ref="M81:N81"/>
    <mergeCell ref="C79:D79"/>
    <mergeCell ref="F79:G79"/>
    <mergeCell ref="H79:I79"/>
    <mergeCell ref="K79:L79"/>
    <mergeCell ref="R79:S79"/>
    <mergeCell ref="U79:V79"/>
    <mergeCell ref="AM84:AN84"/>
    <mergeCell ref="AO84:AS84"/>
    <mergeCell ref="C85:G85"/>
    <mergeCell ref="H85:L85"/>
    <mergeCell ref="M85:Q85"/>
    <mergeCell ref="R85:V85"/>
    <mergeCell ref="X85:Z85"/>
    <mergeCell ref="AB85:AD85"/>
    <mergeCell ref="P81:Q81"/>
    <mergeCell ref="W81:W82"/>
    <mergeCell ref="AA81:AA82"/>
    <mergeCell ref="C82:G82"/>
    <mergeCell ref="H82:L82"/>
    <mergeCell ref="M82:Q82"/>
    <mergeCell ref="AZ84:BB84"/>
    <mergeCell ref="U88:V88"/>
    <mergeCell ref="W88:W89"/>
    <mergeCell ref="AA88:AA89"/>
    <mergeCell ref="C89:G89"/>
    <mergeCell ref="M89:Q89"/>
    <mergeCell ref="R89:V89"/>
    <mergeCell ref="W86:W87"/>
    <mergeCell ref="AA86:AA87"/>
    <mergeCell ref="H87:L87"/>
    <mergeCell ref="M87:Q87"/>
    <mergeCell ref="R87:V87"/>
    <mergeCell ref="C88:D88"/>
    <mergeCell ref="F88:G88"/>
    <mergeCell ref="M88:N88"/>
    <mergeCell ref="P88:Q88"/>
    <mergeCell ref="R88:S88"/>
    <mergeCell ref="H86:I86"/>
    <mergeCell ref="K86:L86"/>
    <mergeCell ref="M86:N86"/>
    <mergeCell ref="P86:Q86"/>
    <mergeCell ref="R86:S86"/>
    <mergeCell ref="U86:V86"/>
    <mergeCell ref="AK84:AL84"/>
    <mergeCell ref="P92:Q92"/>
    <mergeCell ref="W92:W93"/>
    <mergeCell ref="AA92:AA93"/>
    <mergeCell ref="C93:G93"/>
    <mergeCell ref="H93:L93"/>
    <mergeCell ref="M93:Q93"/>
    <mergeCell ref="W90:W91"/>
    <mergeCell ref="AA90:AA91"/>
    <mergeCell ref="C91:G91"/>
    <mergeCell ref="H91:L91"/>
    <mergeCell ref="R91:V91"/>
    <mergeCell ref="C92:D92"/>
    <mergeCell ref="F92:G92"/>
    <mergeCell ref="H92:I92"/>
    <mergeCell ref="K92:L92"/>
    <mergeCell ref="M92:N92"/>
    <mergeCell ref="C90:D90"/>
    <mergeCell ref="F90:G90"/>
    <mergeCell ref="H90:I90"/>
    <mergeCell ref="K90:L90"/>
    <mergeCell ref="R90:S90"/>
    <mergeCell ref="U90:V90"/>
  </mergeCells>
  <conditionalFormatting sqref="AA6:AA13 AA17:AA24 AA28:AA35 AA39:AA46 AA53:AA60 AA64:AA71 AA75:AA82 AA86:AA93">
    <cfRule type="cellIs" priority="11" dxfId="20" operator="equal">
      <formula>2</formula>
    </cfRule>
    <cfRule type="cellIs" priority="12" dxfId="21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E134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40" customWidth="1"/>
    <col min="2" max="2" width="55.75390625" style="40" customWidth="1"/>
    <col min="3" max="4" width="28.75390625" style="40" customWidth="1"/>
    <col min="5" max="5" width="28.75390625" style="60" customWidth="1"/>
    <col min="6" max="16384" width="10.25390625" style="40" customWidth="1"/>
  </cols>
  <sheetData>
    <row r="1" spans="1:5" s="38" customFormat="1" ht="30.75" customHeight="1">
      <c r="A1" s="39"/>
      <c r="B1" s="213" t="s">
        <v>171</v>
      </c>
      <c r="C1" s="213"/>
      <c r="D1" s="213"/>
      <c r="E1" s="213"/>
    </row>
    <row r="2" spans="1:5" s="38" customFormat="1" ht="19.5" customHeight="1">
      <c r="A2" s="43"/>
      <c r="B2" s="43" t="s">
        <v>82</v>
      </c>
      <c r="C2" s="43"/>
      <c r="D2" s="44"/>
      <c r="E2" s="44" t="s">
        <v>417</v>
      </c>
    </row>
    <row r="3" spans="1:5" s="38" customFormat="1" ht="30" customHeight="1">
      <c r="A3" s="146"/>
      <c r="B3" s="146" t="s">
        <v>562</v>
      </c>
      <c r="C3" s="146"/>
      <c r="D3" s="149"/>
      <c r="E3" s="147" t="s">
        <v>45</v>
      </c>
    </row>
    <row r="4" spans="1:5" s="38" customFormat="1" ht="30" customHeight="1" hidden="1">
      <c r="A4" s="146"/>
      <c r="B4" s="146"/>
      <c r="C4" s="146"/>
      <c r="D4" s="149"/>
      <c r="E4" s="150"/>
    </row>
    <row r="5" spans="1:5" ht="19.5" customHeight="1" thickBot="1">
      <c r="A5" s="37">
        <v>209</v>
      </c>
      <c r="B5" s="52" t="s">
        <v>534</v>
      </c>
      <c r="C5" s="68"/>
      <c r="D5" s="51"/>
      <c r="E5" s="51"/>
    </row>
    <row r="6" spans="1:5" ht="19.5" customHeight="1" thickBot="1" thickTop="1">
      <c r="A6" s="71"/>
      <c r="B6" s="72"/>
      <c r="C6" s="137" t="s">
        <v>563</v>
      </c>
      <c r="D6" s="51"/>
      <c r="E6" s="51"/>
    </row>
    <row r="7" spans="1:5" ht="19.5" customHeight="1" thickBot="1" thickTop="1">
      <c r="A7" s="35"/>
      <c r="B7" s="52" t="s">
        <v>472</v>
      </c>
      <c r="C7" s="129" t="s">
        <v>474</v>
      </c>
      <c r="D7" s="58"/>
      <c r="E7" s="51"/>
    </row>
    <row r="8" spans="1:5" s="103" customFormat="1" ht="19.5" customHeight="1" thickBot="1" thickTop="1">
      <c r="A8" s="104"/>
      <c r="B8" s="105"/>
      <c r="C8" s="55"/>
      <c r="D8" s="137" t="s">
        <v>563</v>
      </c>
      <c r="E8" s="107"/>
    </row>
    <row r="9" spans="1:5" ht="19.5" customHeight="1" thickBot="1" thickTop="1">
      <c r="A9" s="35"/>
      <c r="B9" s="52" t="s">
        <v>472</v>
      </c>
      <c r="C9" s="73"/>
      <c r="D9" s="129" t="s">
        <v>568</v>
      </c>
      <c r="E9" s="56"/>
    </row>
    <row r="10" spans="1:5" ht="19.5" customHeight="1" thickBot="1" thickTop="1">
      <c r="A10" s="71"/>
      <c r="B10" s="72"/>
      <c r="C10" s="137" t="s">
        <v>565</v>
      </c>
      <c r="D10" s="58"/>
      <c r="E10" s="58"/>
    </row>
    <row r="11" spans="1:5" ht="19.5" customHeight="1" thickBot="1" thickTop="1">
      <c r="A11" s="36">
        <v>246</v>
      </c>
      <c r="B11" s="52" t="s">
        <v>541</v>
      </c>
      <c r="C11" s="129" t="s">
        <v>474</v>
      </c>
      <c r="D11" s="57"/>
      <c r="E11" s="58"/>
    </row>
    <row r="12" spans="1:5" s="103" customFormat="1" ht="19.5" customHeight="1" thickBot="1" thickTop="1">
      <c r="A12" s="104"/>
      <c r="B12" s="105"/>
      <c r="C12" s="55"/>
      <c r="D12" s="106"/>
      <c r="E12" s="137" t="s">
        <v>563</v>
      </c>
    </row>
    <row r="13" spans="1:5" ht="19.5" customHeight="1" thickBot="1" thickTop="1">
      <c r="A13" s="36">
        <v>243</v>
      </c>
      <c r="B13" s="52" t="s">
        <v>518</v>
      </c>
      <c r="C13" s="151"/>
      <c r="D13" s="51"/>
      <c r="E13" s="129" t="s">
        <v>576</v>
      </c>
    </row>
    <row r="14" spans="1:5" ht="19.5" customHeight="1" thickBot="1" thickTop="1">
      <c r="A14" s="71"/>
      <c r="B14" s="72"/>
      <c r="C14" s="137" t="s">
        <v>566</v>
      </c>
      <c r="D14" s="51"/>
      <c r="E14" s="58"/>
    </row>
    <row r="15" spans="1:5" ht="19.5" customHeight="1" thickBot="1" thickTop="1">
      <c r="A15" s="35">
        <v>245</v>
      </c>
      <c r="B15" s="52" t="s">
        <v>480</v>
      </c>
      <c r="C15" s="129" t="s">
        <v>567</v>
      </c>
      <c r="D15" s="58"/>
      <c r="E15" s="58"/>
    </row>
    <row r="16" spans="1:5" s="103" customFormat="1" ht="19.5" customHeight="1" thickBot="1" thickTop="1">
      <c r="A16" s="104"/>
      <c r="B16" s="105"/>
      <c r="C16" s="55"/>
      <c r="D16" s="138" t="s">
        <v>566</v>
      </c>
      <c r="E16" s="107"/>
    </row>
    <row r="17" spans="1:5" ht="19.5" customHeight="1" thickBot="1" thickTop="1">
      <c r="A17" s="35"/>
      <c r="B17" s="52" t="s">
        <v>472</v>
      </c>
      <c r="C17" s="73"/>
      <c r="D17" s="129" t="s">
        <v>584</v>
      </c>
      <c r="E17" s="57"/>
    </row>
    <row r="18" spans="1:5" ht="19.5" customHeight="1" thickBot="1" thickTop="1">
      <c r="A18" s="71"/>
      <c r="B18" s="72"/>
      <c r="C18" s="137" t="s">
        <v>569</v>
      </c>
      <c r="D18" s="58"/>
      <c r="E18" s="51"/>
    </row>
    <row r="19" spans="1:5" ht="19.5" customHeight="1" thickBot="1" thickTop="1">
      <c r="A19" s="31">
        <v>218</v>
      </c>
      <c r="B19" s="52" t="s">
        <v>549</v>
      </c>
      <c r="C19" s="129" t="s">
        <v>474</v>
      </c>
      <c r="D19" s="57"/>
      <c r="E19" s="57"/>
    </row>
    <row r="20" spans="1:5" s="103" customFormat="1" ht="19.5" customHeight="1" thickTop="1">
      <c r="A20" s="104"/>
      <c r="B20" s="105"/>
      <c r="C20" s="55"/>
      <c r="D20" s="106"/>
      <c r="E20" s="107"/>
    </row>
    <row r="21" spans="1:5" ht="19.5" customHeight="1" thickBot="1">
      <c r="A21" s="37">
        <v>210</v>
      </c>
      <c r="B21" s="52" t="s">
        <v>550</v>
      </c>
      <c r="C21" s="68"/>
      <c r="D21" s="51"/>
      <c r="E21" s="51"/>
    </row>
    <row r="22" spans="1:5" ht="19.5" customHeight="1" thickBot="1" thickTop="1">
      <c r="A22" s="71"/>
      <c r="B22" s="72"/>
      <c r="C22" s="137" t="s">
        <v>571</v>
      </c>
      <c r="D22" s="51"/>
      <c r="E22" s="51"/>
    </row>
    <row r="23" spans="1:5" ht="19.5" customHeight="1" thickBot="1" thickTop="1">
      <c r="A23" s="35"/>
      <c r="B23" s="52" t="s">
        <v>472</v>
      </c>
      <c r="C23" s="129" t="s">
        <v>474</v>
      </c>
      <c r="D23" s="58"/>
      <c r="E23" s="51"/>
    </row>
    <row r="24" spans="1:5" s="103" customFormat="1" ht="19.5" customHeight="1" thickBot="1" thickTop="1">
      <c r="A24" s="104"/>
      <c r="B24" s="105"/>
      <c r="C24" s="55"/>
      <c r="D24" s="137" t="s">
        <v>571</v>
      </c>
      <c r="E24" s="107"/>
    </row>
    <row r="25" spans="1:5" ht="19.5" customHeight="1" thickBot="1" thickTop="1">
      <c r="A25" s="35">
        <v>228</v>
      </c>
      <c r="B25" s="52" t="s">
        <v>484</v>
      </c>
      <c r="C25" s="73"/>
      <c r="D25" s="129" t="s">
        <v>597</v>
      </c>
      <c r="E25" s="56"/>
    </row>
    <row r="26" spans="1:5" ht="19.5" customHeight="1" thickBot="1" thickTop="1">
      <c r="A26" s="71"/>
      <c r="B26" s="72"/>
      <c r="C26" s="137" t="s">
        <v>572</v>
      </c>
      <c r="D26" s="58"/>
      <c r="E26" s="58"/>
    </row>
    <row r="27" spans="1:5" ht="19.5" customHeight="1" thickBot="1" thickTop="1">
      <c r="A27" s="36">
        <v>250</v>
      </c>
      <c r="B27" s="52" t="s">
        <v>545</v>
      </c>
      <c r="C27" s="129" t="s">
        <v>573</v>
      </c>
      <c r="D27" s="57"/>
      <c r="E27" s="58"/>
    </row>
    <row r="28" spans="1:5" s="103" customFormat="1" ht="19.5" customHeight="1" thickBot="1" thickTop="1">
      <c r="A28" s="104"/>
      <c r="B28" s="105"/>
      <c r="C28" s="55"/>
      <c r="D28" s="106"/>
      <c r="E28" s="137" t="s">
        <v>571</v>
      </c>
    </row>
    <row r="29" spans="1:5" ht="19.5" customHeight="1" thickBot="1" thickTop="1">
      <c r="A29" s="36">
        <v>235</v>
      </c>
      <c r="B29" s="52" t="s">
        <v>559</v>
      </c>
      <c r="C29" s="151"/>
      <c r="D29" s="51"/>
      <c r="E29" s="129" t="s">
        <v>604</v>
      </c>
    </row>
    <row r="30" spans="1:5" ht="19.5" customHeight="1" thickBot="1" thickTop="1">
      <c r="A30" s="71"/>
      <c r="B30" s="72"/>
      <c r="C30" s="137" t="s">
        <v>574</v>
      </c>
      <c r="D30" s="51"/>
      <c r="E30" s="74"/>
    </row>
    <row r="31" spans="1:5" ht="19.5" customHeight="1" thickBot="1" thickTop="1">
      <c r="A31" s="35">
        <v>225</v>
      </c>
      <c r="B31" s="52" t="s">
        <v>500</v>
      </c>
      <c r="C31" s="129" t="s">
        <v>575</v>
      </c>
      <c r="D31" s="58"/>
      <c r="E31" s="58"/>
    </row>
    <row r="32" spans="1:5" s="103" customFormat="1" ht="19.5" customHeight="1" thickBot="1" thickTop="1">
      <c r="A32" s="104"/>
      <c r="B32" s="105"/>
      <c r="C32" s="55"/>
      <c r="D32" s="138" t="s">
        <v>577</v>
      </c>
      <c r="E32" s="107"/>
    </row>
    <row r="33" spans="1:5" ht="19.5" customHeight="1" thickBot="1" thickTop="1">
      <c r="A33" s="35"/>
      <c r="B33" s="52" t="s">
        <v>472</v>
      </c>
      <c r="C33" s="73"/>
      <c r="D33" s="129" t="s">
        <v>612</v>
      </c>
      <c r="E33" s="57"/>
    </row>
    <row r="34" spans="1:5" ht="19.5" customHeight="1" thickBot="1" thickTop="1">
      <c r="A34" s="71"/>
      <c r="B34" s="72"/>
      <c r="C34" s="137" t="s">
        <v>577</v>
      </c>
      <c r="D34" s="58"/>
      <c r="E34" s="51"/>
    </row>
    <row r="35" spans="1:5" ht="19.5" customHeight="1" thickBot="1" thickTop="1">
      <c r="A35" s="31">
        <v>219</v>
      </c>
      <c r="B35" s="52" t="s">
        <v>517</v>
      </c>
      <c r="C35" s="129" t="s">
        <v>474</v>
      </c>
      <c r="D35" s="57"/>
      <c r="E35" s="57"/>
    </row>
    <row r="36" spans="1:5" s="103" customFormat="1" ht="19.5" customHeight="1" thickTop="1">
      <c r="A36" s="104"/>
      <c r="B36" s="105"/>
      <c r="C36" s="55"/>
      <c r="D36" s="106"/>
      <c r="E36" s="107"/>
    </row>
    <row r="37" spans="1:5" ht="19.5" customHeight="1" thickBot="1">
      <c r="A37" s="37">
        <v>211</v>
      </c>
      <c r="B37" s="52" t="s">
        <v>506</v>
      </c>
      <c r="C37" s="68"/>
      <c r="D37" s="51"/>
      <c r="E37" s="51"/>
    </row>
    <row r="38" spans="1:5" ht="19.5" customHeight="1" thickBot="1" thickTop="1">
      <c r="A38" s="71"/>
      <c r="B38" s="72"/>
      <c r="C38" s="137" t="s">
        <v>579</v>
      </c>
      <c r="D38" s="51"/>
      <c r="E38" s="51"/>
    </row>
    <row r="39" spans="1:5" ht="19.5" customHeight="1" thickBot="1" thickTop="1">
      <c r="A39" s="35"/>
      <c r="B39" s="52" t="s">
        <v>472</v>
      </c>
      <c r="C39" s="129" t="s">
        <v>474</v>
      </c>
      <c r="D39" s="58"/>
      <c r="E39" s="51"/>
    </row>
    <row r="40" spans="1:5" s="103" customFormat="1" ht="19.5" customHeight="1" thickBot="1" thickTop="1">
      <c r="A40" s="104"/>
      <c r="B40" s="105"/>
      <c r="C40" s="55"/>
      <c r="D40" s="137" t="s">
        <v>579</v>
      </c>
      <c r="E40" s="107"/>
    </row>
    <row r="41" spans="1:5" ht="19.5" customHeight="1" thickBot="1" thickTop="1">
      <c r="A41" s="35">
        <v>233</v>
      </c>
      <c r="B41" s="52" t="s">
        <v>477</v>
      </c>
      <c r="C41" s="73"/>
      <c r="D41" s="129" t="s">
        <v>620</v>
      </c>
      <c r="E41" s="56"/>
    </row>
    <row r="42" spans="1:5" ht="19.5" customHeight="1" thickBot="1" thickTop="1">
      <c r="A42" s="71"/>
      <c r="B42" s="72"/>
      <c r="C42" s="137" t="s">
        <v>580</v>
      </c>
      <c r="D42" s="58"/>
      <c r="E42" s="58"/>
    </row>
    <row r="43" spans="1:5" ht="19.5" customHeight="1" thickBot="1" thickTop="1">
      <c r="A43" s="36">
        <v>236</v>
      </c>
      <c r="B43" s="52" t="s">
        <v>555</v>
      </c>
      <c r="C43" s="129" t="s">
        <v>581</v>
      </c>
      <c r="D43" s="57"/>
      <c r="E43" s="58"/>
    </row>
    <row r="44" spans="1:5" s="103" customFormat="1" ht="19.5" customHeight="1" thickBot="1" thickTop="1">
      <c r="A44" s="104"/>
      <c r="B44" s="105"/>
      <c r="C44" s="55"/>
      <c r="D44" s="106"/>
      <c r="E44" s="137" t="s">
        <v>579</v>
      </c>
    </row>
    <row r="45" spans="1:5" ht="19.5" customHeight="1" thickBot="1" thickTop="1">
      <c r="A45" s="36">
        <v>227</v>
      </c>
      <c r="B45" s="52" t="s">
        <v>544</v>
      </c>
      <c r="C45" s="151"/>
      <c r="D45" s="51"/>
      <c r="E45" s="129" t="s">
        <v>622</v>
      </c>
    </row>
    <row r="46" spans="1:5" ht="19.5" customHeight="1" thickBot="1" thickTop="1">
      <c r="A46" s="71"/>
      <c r="B46" s="72"/>
      <c r="C46" s="137" t="s">
        <v>582</v>
      </c>
      <c r="D46" s="51"/>
      <c r="E46" s="58"/>
    </row>
    <row r="47" spans="1:5" ht="19.5" customHeight="1" thickBot="1" thickTop="1">
      <c r="A47" s="35">
        <v>240</v>
      </c>
      <c r="B47" s="52" t="s">
        <v>556</v>
      </c>
      <c r="C47" s="129" t="s">
        <v>583</v>
      </c>
      <c r="D47" s="58"/>
      <c r="E47" s="58"/>
    </row>
    <row r="48" spans="1:5" s="103" customFormat="1" ht="19.5" customHeight="1" thickBot="1" thickTop="1">
      <c r="A48" s="104"/>
      <c r="B48" s="105"/>
      <c r="C48" s="55"/>
      <c r="D48" s="138" t="s">
        <v>585</v>
      </c>
      <c r="E48" s="107"/>
    </row>
    <row r="49" spans="1:5" ht="19.5" customHeight="1" thickBot="1" thickTop="1">
      <c r="A49" s="35"/>
      <c r="B49" s="52" t="s">
        <v>472</v>
      </c>
      <c r="C49" s="73"/>
      <c r="D49" s="129" t="s">
        <v>621</v>
      </c>
      <c r="E49" s="57"/>
    </row>
    <row r="50" spans="1:5" ht="19.5" customHeight="1" thickBot="1" thickTop="1">
      <c r="A50" s="71"/>
      <c r="B50" s="72"/>
      <c r="C50" s="137" t="s">
        <v>585</v>
      </c>
      <c r="D50" s="58"/>
      <c r="E50" s="51"/>
    </row>
    <row r="51" spans="1:5" ht="19.5" customHeight="1" thickBot="1" thickTop="1">
      <c r="A51" s="31">
        <v>220</v>
      </c>
      <c r="B51" s="52" t="s">
        <v>489</v>
      </c>
      <c r="C51" s="129" t="s">
        <v>474</v>
      </c>
      <c r="D51" s="57"/>
      <c r="E51" s="57"/>
    </row>
    <row r="52" spans="1:5" s="103" customFormat="1" ht="19.5" customHeight="1" thickTop="1">
      <c r="A52" s="104"/>
      <c r="B52" s="105"/>
      <c r="C52" s="55"/>
      <c r="D52" s="106"/>
      <c r="E52" s="107"/>
    </row>
    <row r="53" spans="1:5" ht="19.5" customHeight="1" thickBot="1">
      <c r="A53" s="37">
        <v>212</v>
      </c>
      <c r="B53" s="52" t="s">
        <v>551</v>
      </c>
      <c r="C53" s="73"/>
      <c r="D53" s="51"/>
      <c r="E53" s="51"/>
    </row>
    <row r="54" spans="1:5" ht="19.5" customHeight="1" thickBot="1" thickTop="1">
      <c r="A54" s="71"/>
      <c r="B54" s="72"/>
      <c r="C54" s="137" t="s">
        <v>586</v>
      </c>
      <c r="D54" s="51"/>
      <c r="E54" s="51"/>
    </row>
    <row r="55" spans="1:5" ht="19.5" customHeight="1" thickBot="1" thickTop="1">
      <c r="A55" s="35"/>
      <c r="B55" s="52" t="s">
        <v>472</v>
      </c>
      <c r="C55" s="129" t="s">
        <v>474</v>
      </c>
      <c r="D55" s="58"/>
      <c r="E55" s="51"/>
    </row>
    <row r="56" spans="1:5" s="103" customFormat="1" ht="19.5" customHeight="1" thickBot="1" thickTop="1">
      <c r="A56" s="104"/>
      <c r="B56" s="105"/>
      <c r="C56" s="55"/>
      <c r="D56" s="137" t="s">
        <v>586</v>
      </c>
      <c r="E56" s="107"/>
    </row>
    <row r="57" spans="1:5" ht="19.5" customHeight="1" thickBot="1" thickTop="1">
      <c r="A57" s="35">
        <v>244</v>
      </c>
      <c r="B57" s="52" t="s">
        <v>542</v>
      </c>
      <c r="C57" s="73"/>
      <c r="D57" s="129" t="s">
        <v>623</v>
      </c>
      <c r="E57" s="56"/>
    </row>
    <row r="58" spans="1:5" ht="19.5" customHeight="1" thickBot="1" thickTop="1">
      <c r="A58" s="71"/>
      <c r="B58" s="72"/>
      <c r="C58" s="137" t="s">
        <v>587</v>
      </c>
      <c r="D58" s="58"/>
      <c r="E58" s="58"/>
    </row>
    <row r="59" spans="1:5" ht="19.5" customHeight="1" thickBot="1" thickTop="1">
      <c r="A59" s="36">
        <v>234</v>
      </c>
      <c r="B59" s="52" t="s">
        <v>558</v>
      </c>
      <c r="C59" s="129" t="s">
        <v>588</v>
      </c>
      <c r="D59" s="57"/>
      <c r="E59" s="58"/>
    </row>
    <row r="60" spans="1:5" s="103" customFormat="1" ht="19.5" customHeight="1" thickBot="1" thickTop="1">
      <c r="A60" s="104"/>
      <c r="B60" s="105"/>
      <c r="C60" s="55"/>
      <c r="D60" s="106"/>
      <c r="E60" s="137" t="s">
        <v>591</v>
      </c>
    </row>
    <row r="61" spans="1:5" ht="19.5" customHeight="1" thickBot="1" thickTop="1">
      <c r="A61" s="36">
        <v>238</v>
      </c>
      <c r="B61" s="52" t="s">
        <v>547</v>
      </c>
      <c r="C61" s="151"/>
      <c r="D61" s="51"/>
      <c r="E61" s="129" t="s">
        <v>633</v>
      </c>
    </row>
    <row r="62" spans="1:5" ht="19.5" customHeight="1" thickBot="1" thickTop="1">
      <c r="A62" s="71"/>
      <c r="B62" s="72"/>
      <c r="C62" s="137" t="s">
        <v>589</v>
      </c>
      <c r="D62" s="51"/>
      <c r="E62" s="74"/>
    </row>
    <row r="63" spans="1:5" ht="19.5" customHeight="1" thickBot="1" thickTop="1">
      <c r="A63" s="35"/>
      <c r="B63" s="52" t="s">
        <v>472</v>
      </c>
      <c r="C63" s="129" t="s">
        <v>474</v>
      </c>
      <c r="D63" s="58"/>
      <c r="E63" s="58"/>
    </row>
    <row r="64" spans="1:5" s="103" customFormat="1" ht="19.5" customHeight="1" thickBot="1" thickTop="1">
      <c r="A64" s="104"/>
      <c r="B64" s="105"/>
      <c r="C64" s="55"/>
      <c r="D64" s="138" t="s">
        <v>591</v>
      </c>
      <c r="E64" s="107"/>
    </row>
    <row r="65" spans="1:5" ht="19.5" customHeight="1" thickBot="1" thickTop="1">
      <c r="A65" s="35"/>
      <c r="B65" s="52" t="s">
        <v>472</v>
      </c>
      <c r="C65" s="73"/>
      <c r="D65" s="129" t="s">
        <v>624</v>
      </c>
      <c r="E65" s="57"/>
    </row>
    <row r="66" spans="1:5" ht="19.5" customHeight="1" thickBot="1" thickTop="1">
      <c r="A66" s="71"/>
      <c r="B66" s="72"/>
      <c r="C66" s="137" t="s">
        <v>591</v>
      </c>
      <c r="D66" s="58"/>
      <c r="E66" s="51"/>
    </row>
    <row r="67" spans="1:5" ht="19.5" customHeight="1" thickBot="1" thickTop="1">
      <c r="A67" s="31">
        <v>224</v>
      </c>
      <c r="B67" s="52" t="s">
        <v>540</v>
      </c>
      <c r="C67" s="129" t="s">
        <v>474</v>
      </c>
      <c r="D67" s="57"/>
      <c r="E67" s="57"/>
    </row>
    <row r="68" spans="1:5" ht="30.75" customHeight="1" thickTop="1">
      <c r="A68" s="39"/>
      <c r="B68" s="213" t="s">
        <v>171</v>
      </c>
      <c r="C68" s="213"/>
      <c r="D68" s="213"/>
      <c r="E68" s="213"/>
    </row>
    <row r="69" spans="1:5" ht="19.5" customHeight="1">
      <c r="A69" s="43"/>
      <c r="B69" s="43" t="s">
        <v>82</v>
      </c>
      <c r="C69" s="43"/>
      <c r="D69" s="44"/>
      <c r="E69" s="44" t="s">
        <v>417</v>
      </c>
    </row>
    <row r="70" spans="1:5" ht="30" customHeight="1">
      <c r="A70" s="146"/>
      <c r="B70" s="146" t="s">
        <v>562</v>
      </c>
      <c r="C70" s="146"/>
      <c r="D70" s="149"/>
      <c r="E70" s="147" t="s">
        <v>46</v>
      </c>
    </row>
    <row r="71" spans="1:5" ht="30" customHeight="1" hidden="1">
      <c r="A71" s="146"/>
      <c r="B71" s="146"/>
      <c r="C71" s="146"/>
      <c r="D71" s="149"/>
      <c r="E71" s="150"/>
    </row>
    <row r="72" spans="1:5" ht="19.5" customHeight="1" thickBot="1">
      <c r="A72" s="37">
        <v>213</v>
      </c>
      <c r="B72" s="52" t="s">
        <v>514</v>
      </c>
      <c r="C72" s="68"/>
      <c r="D72" s="51"/>
      <c r="E72" s="51"/>
    </row>
    <row r="73" spans="1:5" ht="19.5" customHeight="1" thickBot="1" thickTop="1">
      <c r="A73" s="71"/>
      <c r="B73" s="72"/>
      <c r="C73" s="137" t="s">
        <v>593</v>
      </c>
      <c r="D73" s="51"/>
      <c r="E73" s="51"/>
    </row>
    <row r="74" spans="1:5" ht="19.5" customHeight="1" thickBot="1" thickTop="1">
      <c r="A74" s="35"/>
      <c r="B74" s="52" t="s">
        <v>472</v>
      </c>
      <c r="C74" s="129" t="s">
        <v>474</v>
      </c>
      <c r="D74" s="58"/>
      <c r="E74" s="51"/>
    </row>
    <row r="75" spans="1:5" ht="19.5" customHeight="1" thickBot="1" thickTop="1">
      <c r="A75" s="104"/>
      <c r="B75" s="105"/>
      <c r="C75" s="55"/>
      <c r="D75" s="137" t="s">
        <v>593</v>
      </c>
      <c r="E75" s="107"/>
    </row>
    <row r="76" spans="1:5" ht="19.5" customHeight="1" thickBot="1" thickTop="1">
      <c r="A76" s="35">
        <v>239</v>
      </c>
      <c r="B76" s="52" t="s">
        <v>492</v>
      </c>
      <c r="C76" s="73"/>
      <c r="D76" s="129" t="s">
        <v>625</v>
      </c>
      <c r="E76" s="56"/>
    </row>
    <row r="77" spans="1:5" ht="19.5" customHeight="1" thickBot="1" thickTop="1">
      <c r="A77" s="71"/>
      <c r="B77" s="72"/>
      <c r="C77" s="137" t="s">
        <v>594</v>
      </c>
      <c r="D77" s="58"/>
      <c r="E77" s="58"/>
    </row>
    <row r="78" spans="1:5" ht="19.5" customHeight="1" thickBot="1" thickTop="1">
      <c r="A78" s="36">
        <v>251</v>
      </c>
      <c r="B78" s="52" t="s">
        <v>531</v>
      </c>
      <c r="C78" s="129" t="s">
        <v>595</v>
      </c>
      <c r="D78" s="57"/>
      <c r="E78" s="58"/>
    </row>
    <row r="79" spans="1:5" ht="19.5" customHeight="1" thickBot="1" thickTop="1">
      <c r="A79" s="104"/>
      <c r="B79" s="105"/>
      <c r="C79" s="55"/>
      <c r="D79" s="106"/>
      <c r="E79" s="137" t="s">
        <v>593</v>
      </c>
    </row>
    <row r="80" spans="1:5" ht="19.5" customHeight="1" thickBot="1" thickTop="1">
      <c r="A80" s="36">
        <v>242</v>
      </c>
      <c r="B80" s="52" t="s">
        <v>522</v>
      </c>
      <c r="C80" s="151"/>
      <c r="D80" s="51"/>
      <c r="E80" s="129" t="s">
        <v>634</v>
      </c>
    </row>
    <row r="81" spans="1:5" ht="19.5" customHeight="1" thickBot="1" thickTop="1">
      <c r="A81" s="71"/>
      <c r="B81" s="72"/>
      <c r="C81" s="137" t="s">
        <v>596</v>
      </c>
      <c r="D81" s="51"/>
      <c r="E81" s="58"/>
    </row>
    <row r="82" spans="1:5" ht="19.5" customHeight="1" thickBot="1" thickTop="1">
      <c r="A82" s="35"/>
      <c r="B82" s="52" t="s">
        <v>472</v>
      </c>
      <c r="C82" s="129" t="s">
        <v>474</v>
      </c>
      <c r="D82" s="58"/>
      <c r="E82" s="58"/>
    </row>
    <row r="83" spans="1:5" ht="19.5" customHeight="1" thickBot="1" thickTop="1">
      <c r="A83" s="104"/>
      <c r="B83" s="105"/>
      <c r="C83" s="55"/>
      <c r="D83" s="138" t="s">
        <v>598</v>
      </c>
      <c r="E83" s="107"/>
    </row>
    <row r="84" spans="1:5" ht="19.5" customHeight="1" thickBot="1" thickTop="1">
      <c r="A84" s="35"/>
      <c r="B84" s="52" t="s">
        <v>472</v>
      </c>
      <c r="C84" s="73"/>
      <c r="D84" s="129" t="s">
        <v>626</v>
      </c>
      <c r="E84" s="57"/>
    </row>
    <row r="85" spans="1:5" ht="19.5" customHeight="1" thickBot="1" thickTop="1">
      <c r="A85" s="71"/>
      <c r="B85" s="72"/>
      <c r="C85" s="137" t="s">
        <v>598</v>
      </c>
      <c r="D85" s="58"/>
      <c r="E85" s="51"/>
    </row>
    <row r="86" spans="1:5" ht="19.5" customHeight="1" thickBot="1" thickTop="1">
      <c r="A86" s="31">
        <v>223</v>
      </c>
      <c r="B86" s="52" t="s">
        <v>526</v>
      </c>
      <c r="C86" s="129" t="s">
        <v>474</v>
      </c>
      <c r="D86" s="57"/>
      <c r="E86" s="57"/>
    </row>
    <row r="87" spans="1:5" ht="19.5" customHeight="1" thickTop="1">
      <c r="A87" s="104"/>
      <c r="B87" s="105"/>
      <c r="C87" s="55"/>
      <c r="D87" s="106"/>
      <c r="E87" s="107"/>
    </row>
    <row r="88" spans="1:5" ht="19.5" customHeight="1" thickBot="1">
      <c r="A88" s="37">
        <v>214</v>
      </c>
      <c r="B88" s="52" t="s">
        <v>524</v>
      </c>
      <c r="C88" s="68"/>
      <c r="D88" s="51"/>
      <c r="E88" s="51"/>
    </row>
    <row r="89" spans="1:5" ht="19.5" customHeight="1" thickBot="1" thickTop="1">
      <c r="A89" s="71"/>
      <c r="B89" s="72"/>
      <c r="C89" s="137" t="s">
        <v>599</v>
      </c>
      <c r="D89" s="51"/>
      <c r="E89" s="51"/>
    </row>
    <row r="90" spans="1:5" ht="19.5" customHeight="1" thickBot="1" thickTop="1">
      <c r="A90" s="35"/>
      <c r="B90" s="52" t="s">
        <v>472</v>
      </c>
      <c r="C90" s="129" t="s">
        <v>474</v>
      </c>
      <c r="D90" s="58"/>
      <c r="E90" s="51"/>
    </row>
    <row r="91" spans="1:5" ht="19.5" customHeight="1" thickBot="1" thickTop="1">
      <c r="A91" s="104"/>
      <c r="B91" s="105"/>
      <c r="C91" s="55"/>
      <c r="D91" s="137" t="s">
        <v>599</v>
      </c>
      <c r="E91" s="107"/>
    </row>
    <row r="92" spans="1:5" ht="19.5" customHeight="1" thickBot="1" thickTop="1">
      <c r="A92" s="35"/>
      <c r="B92" s="52" t="s">
        <v>472</v>
      </c>
      <c r="C92" s="73"/>
      <c r="D92" s="129" t="s">
        <v>627</v>
      </c>
      <c r="E92" s="56"/>
    </row>
    <row r="93" spans="1:5" ht="19.5" customHeight="1" thickBot="1" thickTop="1">
      <c r="A93" s="71"/>
      <c r="B93" s="72"/>
      <c r="C93" s="137" t="s">
        <v>600</v>
      </c>
      <c r="D93" s="58"/>
      <c r="E93" s="58"/>
    </row>
    <row r="94" spans="1:5" ht="19.5" customHeight="1" thickBot="1" thickTop="1">
      <c r="A94" s="36">
        <v>230</v>
      </c>
      <c r="B94" s="52" t="s">
        <v>553</v>
      </c>
      <c r="C94" s="129" t="s">
        <v>474</v>
      </c>
      <c r="D94" s="57"/>
      <c r="E94" s="58"/>
    </row>
    <row r="95" spans="1:5" ht="19.5" customHeight="1" thickBot="1" thickTop="1">
      <c r="A95" s="104"/>
      <c r="B95" s="105"/>
      <c r="C95" s="55"/>
      <c r="D95" s="106"/>
      <c r="E95" s="137" t="s">
        <v>602</v>
      </c>
    </row>
    <row r="96" spans="1:5" ht="19.5" customHeight="1" thickBot="1" thickTop="1">
      <c r="A96" s="36">
        <v>247</v>
      </c>
      <c r="B96" s="52" t="s">
        <v>495</v>
      </c>
      <c r="C96" s="151"/>
      <c r="D96" s="51"/>
      <c r="E96" s="129" t="s">
        <v>635</v>
      </c>
    </row>
    <row r="97" spans="1:5" ht="19.5" customHeight="1" thickBot="1" thickTop="1">
      <c r="A97" s="71"/>
      <c r="B97" s="72"/>
      <c r="C97" s="137" t="s">
        <v>602</v>
      </c>
      <c r="D97" s="51"/>
      <c r="E97" s="74"/>
    </row>
    <row r="98" spans="1:5" ht="19.5" customHeight="1" thickBot="1" thickTop="1">
      <c r="A98" s="35">
        <v>229</v>
      </c>
      <c r="B98" s="52" t="s">
        <v>638</v>
      </c>
      <c r="C98" s="129" t="s">
        <v>603</v>
      </c>
      <c r="D98" s="58"/>
      <c r="E98" s="58"/>
    </row>
    <row r="99" spans="1:5" ht="19.5" customHeight="1" thickBot="1" thickTop="1">
      <c r="A99" s="104"/>
      <c r="B99" s="105"/>
      <c r="C99" s="55"/>
      <c r="D99" s="138" t="s">
        <v>602</v>
      </c>
      <c r="E99" s="107"/>
    </row>
    <row r="100" spans="1:5" ht="19.5" customHeight="1" thickBot="1" thickTop="1">
      <c r="A100" s="35"/>
      <c r="B100" s="52" t="s">
        <v>472</v>
      </c>
      <c r="C100" s="73"/>
      <c r="D100" s="129" t="s">
        <v>628</v>
      </c>
      <c r="E100" s="57"/>
    </row>
    <row r="101" spans="1:5" ht="19.5" customHeight="1" thickBot="1" thickTop="1">
      <c r="A101" s="71"/>
      <c r="B101" s="72"/>
      <c r="C101" s="137" t="s">
        <v>605</v>
      </c>
      <c r="D101" s="58"/>
      <c r="E101" s="51"/>
    </row>
    <row r="102" spans="1:5" ht="19.5" customHeight="1" thickBot="1" thickTop="1">
      <c r="A102" s="31">
        <v>217</v>
      </c>
      <c r="B102" s="52" t="s">
        <v>508</v>
      </c>
      <c r="C102" s="129" t="s">
        <v>474</v>
      </c>
      <c r="D102" s="57"/>
      <c r="E102" s="57"/>
    </row>
    <row r="103" spans="1:5" ht="19.5" customHeight="1" thickTop="1">
      <c r="A103" s="104"/>
      <c r="B103" s="105"/>
      <c r="C103" s="55"/>
      <c r="D103" s="106"/>
      <c r="E103" s="107"/>
    </row>
    <row r="104" spans="1:5" ht="19.5" customHeight="1" thickBot="1">
      <c r="A104" s="37">
        <v>215</v>
      </c>
      <c r="B104" s="52" t="s">
        <v>548</v>
      </c>
      <c r="C104" s="68"/>
      <c r="D104" s="51"/>
      <c r="E104" s="51"/>
    </row>
    <row r="105" spans="1:5" ht="19.5" customHeight="1" thickBot="1" thickTop="1">
      <c r="A105" s="71"/>
      <c r="B105" s="72"/>
      <c r="C105" s="137" t="s">
        <v>606</v>
      </c>
      <c r="D105" s="51"/>
      <c r="E105" s="51"/>
    </row>
    <row r="106" spans="1:5" ht="19.5" customHeight="1" thickBot="1" thickTop="1">
      <c r="A106" s="35"/>
      <c r="B106" s="52" t="s">
        <v>472</v>
      </c>
      <c r="C106" s="129" t="s">
        <v>474</v>
      </c>
      <c r="D106" s="58"/>
      <c r="E106" s="51"/>
    </row>
    <row r="107" spans="1:5" ht="19.5" customHeight="1" thickBot="1" thickTop="1">
      <c r="A107" s="104"/>
      <c r="B107" s="105"/>
      <c r="C107" s="55"/>
      <c r="D107" s="137" t="s">
        <v>606</v>
      </c>
      <c r="E107" s="107"/>
    </row>
    <row r="108" spans="1:5" ht="19.5" customHeight="1" thickBot="1" thickTop="1">
      <c r="A108" s="35">
        <v>232</v>
      </c>
      <c r="B108" s="52" t="s">
        <v>554</v>
      </c>
      <c r="C108" s="73"/>
      <c r="D108" s="129" t="s">
        <v>629</v>
      </c>
      <c r="E108" s="56"/>
    </row>
    <row r="109" spans="1:5" ht="19.5" customHeight="1" thickBot="1" thickTop="1">
      <c r="A109" s="71"/>
      <c r="B109" s="72"/>
      <c r="C109" s="137" t="s">
        <v>607</v>
      </c>
      <c r="D109" s="58"/>
      <c r="E109" s="58"/>
    </row>
    <row r="110" spans="1:5" ht="19.5" customHeight="1" thickBot="1" thickTop="1">
      <c r="A110" s="36">
        <v>252</v>
      </c>
      <c r="B110" s="52" t="s">
        <v>543</v>
      </c>
      <c r="C110" s="129" t="s">
        <v>608</v>
      </c>
      <c r="D110" s="57"/>
      <c r="E110" s="58"/>
    </row>
    <row r="111" spans="1:5" ht="19.5" customHeight="1" thickBot="1" thickTop="1">
      <c r="A111" s="104"/>
      <c r="B111" s="105"/>
      <c r="C111" s="55"/>
      <c r="D111" s="106"/>
      <c r="E111" s="137" t="s">
        <v>610</v>
      </c>
    </row>
    <row r="112" spans="1:5" ht="19.5" customHeight="1" thickBot="1" thickTop="1">
      <c r="A112" s="36">
        <v>237</v>
      </c>
      <c r="B112" s="52" t="s">
        <v>486</v>
      </c>
      <c r="C112" s="151"/>
      <c r="D112" s="51"/>
      <c r="E112" s="129" t="s">
        <v>636</v>
      </c>
    </row>
    <row r="113" spans="1:5" ht="19.5" customHeight="1" thickBot="1" thickTop="1">
      <c r="A113" s="71"/>
      <c r="B113" s="72"/>
      <c r="C113" s="137" t="s">
        <v>610</v>
      </c>
      <c r="D113" s="51"/>
      <c r="E113" s="58"/>
    </row>
    <row r="114" spans="1:5" ht="19.5" customHeight="1" thickBot="1" thickTop="1">
      <c r="A114" s="35">
        <v>231</v>
      </c>
      <c r="B114" s="52" t="s">
        <v>520</v>
      </c>
      <c r="C114" s="129" t="s">
        <v>611</v>
      </c>
      <c r="D114" s="58"/>
      <c r="E114" s="58"/>
    </row>
    <row r="115" spans="1:5" ht="19.5" customHeight="1" thickBot="1" thickTop="1">
      <c r="A115" s="104"/>
      <c r="B115" s="105"/>
      <c r="C115" s="55"/>
      <c r="D115" s="138" t="s">
        <v>610</v>
      </c>
      <c r="E115" s="107"/>
    </row>
    <row r="116" spans="1:5" ht="19.5" customHeight="1" thickBot="1" thickTop="1">
      <c r="A116" s="35"/>
      <c r="B116" s="52" t="s">
        <v>472</v>
      </c>
      <c r="C116" s="73"/>
      <c r="D116" s="129" t="s">
        <v>630</v>
      </c>
      <c r="E116" s="57"/>
    </row>
    <row r="117" spans="1:5" ht="19.5" customHeight="1" thickBot="1" thickTop="1">
      <c r="A117" s="71"/>
      <c r="B117" s="72"/>
      <c r="C117" s="137" t="s">
        <v>613</v>
      </c>
      <c r="D117" s="58"/>
      <c r="E117" s="51"/>
    </row>
    <row r="118" spans="1:5" ht="19.5" customHeight="1" thickBot="1" thickTop="1">
      <c r="A118" s="31">
        <v>222</v>
      </c>
      <c r="B118" s="52" t="s">
        <v>529</v>
      </c>
      <c r="C118" s="129" t="s">
        <v>474</v>
      </c>
      <c r="D118" s="57"/>
      <c r="E118" s="57"/>
    </row>
    <row r="119" spans="1:5" ht="19.5" customHeight="1" thickTop="1">
      <c r="A119" s="104"/>
      <c r="B119" s="105"/>
      <c r="C119" s="55"/>
      <c r="D119" s="106"/>
      <c r="E119" s="107"/>
    </row>
    <row r="120" spans="1:5" ht="19.5" customHeight="1" thickBot="1">
      <c r="A120" s="37">
        <v>216</v>
      </c>
      <c r="B120" s="52" t="s">
        <v>552</v>
      </c>
      <c r="C120" s="73"/>
      <c r="D120" s="51"/>
      <c r="E120" s="51"/>
    </row>
    <row r="121" spans="1:5" ht="19.5" customHeight="1" thickBot="1" thickTop="1">
      <c r="A121" s="71"/>
      <c r="B121" s="72"/>
      <c r="C121" s="137" t="s">
        <v>615</v>
      </c>
      <c r="D121" s="51"/>
      <c r="E121" s="51"/>
    </row>
    <row r="122" spans="1:5" ht="19.5" customHeight="1" thickBot="1" thickTop="1">
      <c r="A122" s="35"/>
      <c r="B122" s="52" t="s">
        <v>472</v>
      </c>
      <c r="C122" s="129" t="s">
        <v>474</v>
      </c>
      <c r="D122" s="58"/>
      <c r="E122" s="51"/>
    </row>
    <row r="123" spans="1:5" ht="19.5" customHeight="1" thickBot="1" thickTop="1">
      <c r="A123" s="104"/>
      <c r="B123" s="105"/>
      <c r="C123" s="55"/>
      <c r="D123" s="137" t="s">
        <v>615</v>
      </c>
      <c r="E123" s="107"/>
    </row>
    <row r="124" spans="1:5" ht="19.5" customHeight="1" thickBot="1" thickTop="1">
      <c r="A124" s="35">
        <v>241</v>
      </c>
      <c r="B124" s="52" t="s">
        <v>557</v>
      </c>
      <c r="C124" s="73"/>
      <c r="D124" s="129" t="s">
        <v>631</v>
      </c>
      <c r="E124" s="56"/>
    </row>
    <row r="125" spans="1:5" ht="19.5" customHeight="1" thickBot="1" thickTop="1">
      <c r="A125" s="71"/>
      <c r="B125" s="72"/>
      <c r="C125" s="137" t="s">
        <v>616</v>
      </c>
      <c r="D125" s="58"/>
      <c r="E125" s="58"/>
    </row>
    <row r="126" spans="1:5" ht="19.5" customHeight="1" thickBot="1" thickTop="1">
      <c r="A126" s="36">
        <v>248</v>
      </c>
      <c r="B126" s="52" t="s">
        <v>497</v>
      </c>
      <c r="C126" s="129" t="s">
        <v>617</v>
      </c>
      <c r="D126" s="57"/>
      <c r="E126" s="58"/>
    </row>
    <row r="127" spans="1:5" ht="19.5" customHeight="1" thickBot="1" thickTop="1">
      <c r="A127" s="104"/>
      <c r="B127" s="105"/>
      <c r="C127" s="55"/>
      <c r="D127" s="106"/>
      <c r="E127" s="137" t="s">
        <v>615</v>
      </c>
    </row>
    <row r="128" spans="1:5" ht="19.5" customHeight="1" thickBot="1" thickTop="1">
      <c r="A128" s="36">
        <v>226</v>
      </c>
      <c r="B128" s="52" t="s">
        <v>503</v>
      </c>
      <c r="C128" s="151"/>
      <c r="D128" s="51"/>
      <c r="E128" s="129" t="s">
        <v>637</v>
      </c>
    </row>
    <row r="129" spans="1:5" ht="19.5" customHeight="1" thickBot="1" thickTop="1">
      <c r="A129" s="71"/>
      <c r="B129" s="72"/>
      <c r="C129" s="137" t="s">
        <v>618</v>
      </c>
      <c r="D129" s="51"/>
      <c r="E129" s="74"/>
    </row>
    <row r="130" spans="1:5" ht="19.5" customHeight="1" thickBot="1" thickTop="1">
      <c r="A130" s="35"/>
      <c r="B130" s="52" t="s">
        <v>472</v>
      </c>
      <c r="C130" s="129" t="s">
        <v>474</v>
      </c>
      <c r="D130" s="58"/>
      <c r="E130" s="58"/>
    </row>
    <row r="131" spans="1:5" ht="19.5" customHeight="1" thickBot="1" thickTop="1">
      <c r="A131" s="104"/>
      <c r="B131" s="105"/>
      <c r="C131" s="55"/>
      <c r="D131" s="138" t="s">
        <v>619</v>
      </c>
      <c r="E131" s="107"/>
    </row>
    <row r="132" spans="1:5" ht="19.5" customHeight="1" thickBot="1" thickTop="1">
      <c r="A132" s="35"/>
      <c r="B132" s="52" t="s">
        <v>472</v>
      </c>
      <c r="C132" s="73"/>
      <c r="D132" s="129" t="s">
        <v>632</v>
      </c>
      <c r="E132" s="57"/>
    </row>
    <row r="133" spans="1:4" ht="19.5" customHeight="1" thickBot="1" thickTop="1">
      <c r="A133" s="71"/>
      <c r="B133" s="72"/>
      <c r="C133" s="137" t="s">
        <v>619</v>
      </c>
      <c r="D133" s="58"/>
    </row>
    <row r="134" spans="1:4" ht="19.5" customHeight="1" thickBot="1" thickTop="1">
      <c r="A134" s="31">
        <v>221</v>
      </c>
      <c r="B134" s="52" t="s">
        <v>546</v>
      </c>
      <c r="C134" s="129" t="s">
        <v>474</v>
      </c>
      <c r="D134" s="57"/>
    </row>
    <row r="135" ht="18.75" thickTop="1"/>
  </sheetData>
  <sheetProtection/>
  <mergeCells count="2">
    <mergeCell ref="B1:E1"/>
    <mergeCell ref="B68:E6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8" r:id="rId1"/>
  <rowBreaks count="1" manualBreakCount="1">
    <brk id="6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</dc:creator>
  <cp:keywords/>
  <dc:description/>
  <cp:lastModifiedBy>Martin</cp:lastModifiedBy>
  <cp:lastPrinted>2014-09-14T15:25:30Z</cp:lastPrinted>
  <dcterms:created xsi:type="dcterms:W3CDTF">2013-05-02T22:11:00Z</dcterms:created>
  <dcterms:modified xsi:type="dcterms:W3CDTF">2014-09-14T21:25:47Z</dcterms:modified>
  <cp:category/>
  <cp:version/>
  <cp:contentType/>
  <cp:contentStatus/>
</cp:coreProperties>
</file>